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.henle\Desktop\"/>
    </mc:Choice>
  </mc:AlternateContent>
  <xr:revisionPtr revIDLastSave="0" documentId="8_{4A322A2A-70AC-4BDB-B4F8-522210A110C7}" xr6:coauthVersionLast="46" xr6:coauthVersionMax="46" xr10:uidLastSave="{00000000-0000-0000-0000-000000000000}"/>
  <bookViews>
    <workbookView xWindow="-120" yWindow="-120" windowWidth="38640" windowHeight="21240" firstSheet="4" activeTab="4" xr2:uid="{239C567C-CC6B-41A1-8F1C-810637E3D823}"/>
  </bookViews>
  <sheets>
    <sheet name="DoB_0-11mm-sek-Titel" sheetId="6" state="hidden" r:id="rId1"/>
    <sheet name="DoB_0-11mm" sheetId="4" state="hidden" r:id="rId2"/>
    <sheet name="DoB_0-11mm-sekundär" sheetId="5" state="hidden" r:id="rId3"/>
    <sheet name="DoB_0-11mm-sek-Titel-14" sheetId="7" state="hidden" r:id="rId4"/>
    <sheet name="Splitt-Schotter_0-56" sheetId="8" r:id="rId5"/>
  </sheets>
  <definedNames>
    <definedName name="_xlnm.Print_Area" localSheetId="1">'DoB_0-11mm'!$A$1:$J$70</definedName>
    <definedName name="_xlnm.Print_Area" localSheetId="0">'DoB_0-11mm-sek-Titel'!$A$1:$J$70</definedName>
    <definedName name="_xlnm.Print_Area" localSheetId="3">'DoB_0-11mm-sek-Titel-14'!$A$1:$J$73</definedName>
    <definedName name="_xlnm.Print_Area" localSheetId="2">'DoB_0-11mm-sekundär'!$A$1:$J$70</definedName>
    <definedName name="_xlnm.Print_Area" localSheetId="4">'Splitt-Schotter_0-56'!$A$1:$I$70</definedName>
    <definedName name="solver_adj" localSheetId="4" hidden="1">'Splitt-Schotter_0-56'!$G$22:$G$33</definedName>
    <definedName name="solver_cvg" localSheetId="4" hidden="1">0.0001</definedName>
    <definedName name="solver_drv" localSheetId="4" hidden="1">2</definedName>
    <definedName name="solver_eng" localSheetId="4" hidden="1">1</definedName>
    <definedName name="solver_est" localSheetId="4" hidden="1">1</definedName>
    <definedName name="solver_itr" localSheetId="4" hidden="1">2147483647</definedName>
    <definedName name="solver_mip" localSheetId="4" hidden="1">2147483647</definedName>
    <definedName name="solver_mni" localSheetId="4" hidden="1">30</definedName>
    <definedName name="solver_mrt" localSheetId="4" hidden="1">0.075</definedName>
    <definedName name="solver_msl" localSheetId="4" hidden="1">2</definedName>
    <definedName name="solver_neg" localSheetId="4" hidden="1">1</definedName>
    <definedName name="solver_nod" localSheetId="4" hidden="1">2147483647</definedName>
    <definedName name="solver_num" localSheetId="4" hidden="1">0</definedName>
    <definedName name="solver_nwt" localSheetId="4" hidden="1">1</definedName>
    <definedName name="solver_opt" localSheetId="4" hidden="1">'Splitt-Schotter_0-56'!$G$71</definedName>
    <definedName name="solver_pre" localSheetId="4" hidden="1">0.000001</definedName>
    <definedName name="solver_rbv" localSheetId="4" hidden="1">2</definedName>
    <definedName name="solver_rlx" localSheetId="4" hidden="1">2</definedName>
    <definedName name="solver_rsd" localSheetId="4" hidden="1">0</definedName>
    <definedName name="solver_scl" localSheetId="4" hidden="1">2</definedName>
    <definedName name="solver_sho" localSheetId="4" hidden="1">2</definedName>
    <definedName name="solver_ssz" localSheetId="4" hidden="1">100</definedName>
    <definedName name="solver_tim" localSheetId="4" hidden="1">2147483647</definedName>
    <definedName name="solver_tol" localSheetId="4" hidden="1">0.01</definedName>
    <definedName name="solver_typ" localSheetId="4" hidden="1">3</definedName>
    <definedName name="solver_val" localSheetId="4" hidden="1">10</definedName>
    <definedName name="solver_ver" localSheetId="4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7" i="8" l="1"/>
  <c r="N43" i="8"/>
  <c r="H43" i="8" s="1"/>
  <c r="M46" i="8"/>
  <c r="N42" i="8"/>
  <c r="O42" i="8" s="1"/>
  <c r="P42" i="8" s="1"/>
  <c r="Q42" i="8" s="1"/>
  <c r="H42" i="8" s="1"/>
  <c r="N41" i="8"/>
  <c r="O41" i="8"/>
  <c r="F16" i="8"/>
  <c r="D34" i="8" s="1"/>
  <c r="D35" i="8" s="1"/>
  <c r="P41" i="8" l="1"/>
  <c r="H41" i="8" s="1"/>
  <c r="F33" i="8"/>
  <c r="F27" i="8"/>
  <c r="F30" i="8"/>
  <c r="G38" i="8"/>
  <c r="P69" i="8"/>
  <c r="P71" i="8" s="1"/>
  <c r="P66" i="8"/>
  <c r="P67" i="8" s="1"/>
  <c r="M66" i="8"/>
  <c r="P62" i="8"/>
  <c r="P64" i="8" s="1"/>
  <c r="M62" i="8"/>
  <c r="M63" i="8" s="1"/>
  <c r="P58" i="8"/>
  <c r="P59" i="8" s="1"/>
  <c r="M58" i="8"/>
  <c r="M60" i="8" s="1"/>
  <c r="P54" i="8"/>
  <c r="P56" i="8" s="1"/>
  <c r="M54" i="8"/>
  <c r="M55" i="8" s="1"/>
  <c r="P50" i="8"/>
  <c r="P51" i="8" s="1"/>
  <c r="M50" i="8"/>
  <c r="M52" i="8" s="1"/>
  <c r="P48" i="8"/>
  <c r="M47" i="8"/>
  <c r="M34" i="8"/>
  <c r="F34" i="8"/>
  <c r="M33" i="8"/>
  <c r="M32" i="8"/>
  <c r="F32" i="8"/>
  <c r="M31" i="8"/>
  <c r="F31" i="8"/>
  <c r="M30" i="8"/>
  <c r="M29" i="8"/>
  <c r="F29" i="8"/>
  <c r="M28" i="8"/>
  <c r="F28" i="8"/>
  <c r="M27" i="8"/>
  <c r="M26" i="8"/>
  <c r="F26" i="8"/>
  <c r="M25" i="8"/>
  <c r="F25" i="8"/>
  <c r="M24" i="8"/>
  <c r="F24" i="8"/>
  <c r="M23" i="8"/>
  <c r="F23" i="8"/>
  <c r="M22" i="8"/>
  <c r="F22" i="8"/>
  <c r="F21" i="8"/>
  <c r="F14" i="8"/>
  <c r="H14" i="8" s="1"/>
  <c r="M34" i="7"/>
  <c r="M33" i="7"/>
  <c r="M32" i="7"/>
  <c r="M31" i="7"/>
  <c r="P66" i="7"/>
  <c r="P68" i="7" s="1"/>
  <c r="P62" i="7"/>
  <c r="P64" i="7" s="1"/>
  <c r="P58" i="7"/>
  <c r="P60" i="7" s="1"/>
  <c r="P54" i="7"/>
  <c r="P55" i="7" s="1"/>
  <c r="F21" i="7"/>
  <c r="F22" i="7"/>
  <c r="F23" i="7"/>
  <c r="F24" i="7"/>
  <c r="M62" i="7"/>
  <c r="M64" i="7" s="1"/>
  <c r="M58" i="7"/>
  <c r="M60" i="7" s="1"/>
  <c r="M54" i="7"/>
  <c r="M55" i="7" s="1"/>
  <c r="P50" i="7"/>
  <c r="P52" i="7" s="1"/>
  <c r="M50" i="7"/>
  <c r="M52" i="7" s="1"/>
  <c r="P46" i="7"/>
  <c r="P47" i="7" s="1"/>
  <c r="M46" i="7"/>
  <c r="M47" i="7" s="1"/>
  <c r="P42" i="7"/>
  <c r="P44" i="7" s="1"/>
  <c r="M42" i="7"/>
  <c r="M44" i="7" s="1"/>
  <c r="D35" i="7"/>
  <c r="D34" i="7"/>
  <c r="F34" i="7" s="1"/>
  <c r="G33" i="7" s="1"/>
  <c r="M30" i="7"/>
  <c r="F33" i="7"/>
  <c r="M29" i="7"/>
  <c r="F32" i="7"/>
  <c r="M28" i="7"/>
  <c r="F31" i="7"/>
  <c r="M27" i="7"/>
  <c r="F30" i="7"/>
  <c r="M26" i="7"/>
  <c r="F29" i="7"/>
  <c r="M25" i="7"/>
  <c r="F28" i="7"/>
  <c r="M24" i="7"/>
  <c r="F27" i="7"/>
  <c r="M23" i="7"/>
  <c r="F26" i="7"/>
  <c r="M22" i="7"/>
  <c r="F25" i="7"/>
  <c r="F16" i="7"/>
  <c r="F14" i="7"/>
  <c r="H14" i="7" s="1"/>
  <c r="M31" i="6"/>
  <c r="M30" i="6"/>
  <c r="M29" i="6"/>
  <c r="M28" i="6"/>
  <c r="M27" i="6"/>
  <c r="M26" i="6"/>
  <c r="M25" i="6"/>
  <c r="M24" i="6"/>
  <c r="M23" i="6"/>
  <c r="M22" i="6"/>
  <c r="M59" i="6"/>
  <c r="M61" i="6" s="1"/>
  <c r="M55" i="6"/>
  <c r="M56" i="6" s="1"/>
  <c r="P51" i="6"/>
  <c r="P52" i="6" s="1"/>
  <c r="M51" i="6"/>
  <c r="M52" i="6" s="1"/>
  <c r="P47" i="6"/>
  <c r="P49" i="6" s="1"/>
  <c r="M47" i="6"/>
  <c r="M49" i="6" s="1"/>
  <c r="P43" i="6"/>
  <c r="P44" i="6" s="1"/>
  <c r="M43" i="6"/>
  <c r="M44" i="6" s="1"/>
  <c r="P39" i="6"/>
  <c r="P41" i="6" s="1"/>
  <c r="M39" i="6"/>
  <c r="M41" i="6" s="1"/>
  <c r="D32" i="6"/>
  <c r="D31" i="6"/>
  <c r="F31" i="6" s="1"/>
  <c r="G30" i="6" s="1"/>
  <c r="F30" i="6"/>
  <c r="F29" i="6"/>
  <c r="F28" i="6"/>
  <c r="F27" i="6"/>
  <c r="F26" i="6"/>
  <c r="F25" i="6"/>
  <c r="F24" i="6"/>
  <c r="F23" i="6"/>
  <c r="F22" i="6"/>
  <c r="F21" i="6"/>
  <c r="F16" i="6"/>
  <c r="F14" i="6"/>
  <c r="H14" i="6" s="1"/>
  <c r="M48" i="6" l="1"/>
  <c r="M40" i="6"/>
  <c r="M57" i="6"/>
  <c r="M51" i="8"/>
  <c r="M59" i="8"/>
  <c r="F35" i="8"/>
  <c r="G33" i="8"/>
  <c r="M67" i="8"/>
  <c r="P52" i="8"/>
  <c r="P55" i="8"/>
  <c r="P60" i="8"/>
  <c r="P63" i="8"/>
  <c r="M48" i="8"/>
  <c r="M56" i="8"/>
  <c r="M64" i="8"/>
  <c r="P70" i="8"/>
  <c r="P67" i="7"/>
  <c r="P63" i="7"/>
  <c r="P59" i="7"/>
  <c r="F35" i="7"/>
  <c r="P51" i="7"/>
  <c r="M51" i="7"/>
  <c r="M59" i="7"/>
  <c r="M43" i="7"/>
  <c r="P43" i="7"/>
  <c r="G32" i="7"/>
  <c r="N22" i="7"/>
  <c r="M48" i="7"/>
  <c r="M56" i="7"/>
  <c r="P48" i="7"/>
  <c r="M63" i="7"/>
  <c r="P56" i="7"/>
  <c r="P48" i="6"/>
  <c r="P40" i="6"/>
  <c r="G29" i="6"/>
  <c r="N22" i="6"/>
  <c r="M45" i="6"/>
  <c r="M53" i="6"/>
  <c r="P45" i="6"/>
  <c r="P53" i="6"/>
  <c r="M60" i="6"/>
  <c r="N22" i="8" l="1"/>
  <c r="G32" i="8"/>
  <c r="G31" i="7"/>
  <c r="N23" i="7"/>
  <c r="N23" i="6"/>
  <c r="G28" i="6"/>
  <c r="N23" i="8" l="1"/>
  <c r="G31" i="8"/>
  <c r="N24" i="7"/>
  <c r="G30" i="7"/>
  <c r="G27" i="6"/>
  <c r="N24" i="6"/>
  <c r="M59" i="5"/>
  <c r="M61" i="5" s="1"/>
  <c r="M55" i="5"/>
  <c r="M56" i="5" s="1"/>
  <c r="P51" i="5"/>
  <c r="P53" i="5" s="1"/>
  <c r="M51" i="5"/>
  <c r="M53" i="5" s="1"/>
  <c r="P47" i="5"/>
  <c r="P48" i="5" s="1"/>
  <c r="M47" i="5"/>
  <c r="M48" i="5" s="1"/>
  <c r="P43" i="5"/>
  <c r="P45" i="5" s="1"/>
  <c r="M43" i="5"/>
  <c r="M45" i="5" s="1"/>
  <c r="P39" i="5"/>
  <c r="P40" i="5" s="1"/>
  <c r="M39" i="5"/>
  <c r="M41" i="5" s="1"/>
  <c r="D32" i="5"/>
  <c r="D31" i="5"/>
  <c r="F31" i="5" s="1"/>
  <c r="G30" i="5" s="1"/>
  <c r="C31" i="5"/>
  <c r="F30" i="5"/>
  <c r="F29" i="5"/>
  <c r="F28" i="5"/>
  <c r="F27" i="5"/>
  <c r="F26" i="5"/>
  <c r="F25" i="5"/>
  <c r="F24" i="5"/>
  <c r="F23" i="5"/>
  <c r="F22" i="5"/>
  <c r="F21" i="5"/>
  <c r="F16" i="5"/>
  <c r="F14" i="5"/>
  <c r="H14" i="5" s="1"/>
  <c r="P51" i="4"/>
  <c r="P47" i="4"/>
  <c r="P43" i="4"/>
  <c r="P39" i="4"/>
  <c r="M59" i="4"/>
  <c r="M55" i="4"/>
  <c r="M51" i="4"/>
  <c r="M52" i="4" s="1"/>
  <c r="M47" i="4"/>
  <c r="M49" i="4" s="1"/>
  <c r="M43" i="4"/>
  <c r="M44" i="4" s="1"/>
  <c r="M39" i="4"/>
  <c r="M41" i="4" s="1"/>
  <c r="F21" i="4"/>
  <c r="F22" i="4"/>
  <c r="F23" i="4"/>
  <c r="F24" i="4"/>
  <c r="F25" i="4"/>
  <c r="F26" i="4"/>
  <c r="F27" i="4"/>
  <c r="F28" i="4"/>
  <c r="F29" i="4"/>
  <c r="F30" i="4"/>
  <c r="D32" i="4"/>
  <c r="D31" i="4"/>
  <c r="F31" i="4" s="1"/>
  <c r="G30" i="4" s="1"/>
  <c r="F16" i="4"/>
  <c r="G29" i="4" l="1"/>
  <c r="G28" i="4" s="1"/>
  <c r="G27" i="4" s="1"/>
  <c r="G26" i="4" s="1"/>
  <c r="G25" i="4" s="1"/>
  <c r="G24" i="4" s="1"/>
  <c r="G23" i="4" s="1"/>
  <c r="G22" i="4" s="1"/>
  <c r="G21" i="4" s="1"/>
  <c r="N31" i="4" s="1"/>
  <c r="M45" i="4"/>
  <c r="M40" i="4"/>
  <c r="M60" i="5"/>
  <c r="M48" i="4"/>
  <c r="M44" i="5"/>
  <c r="M53" i="4"/>
  <c r="P44" i="5"/>
  <c r="M52" i="5"/>
  <c r="N24" i="8"/>
  <c r="G30" i="8"/>
  <c r="G29" i="7"/>
  <c r="N25" i="7"/>
  <c r="G26" i="6"/>
  <c r="N25" i="6"/>
  <c r="P52" i="5"/>
  <c r="G29" i="5"/>
  <c r="N22" i="5"/>
  <c r="M49" i="5"/>
  <c r="P49" i="5"/>
  <c r="M40" i="5"/>
  <c r="M57" i="5"/>
  <c r="P41" i="5"/>
  <c r="N22" i="4"/>
  <c r="M61" i="4"/>
  <c r="M60" i="4"/>
  <c r="M57" i="4"/>
  <c r="M56" i="4"/>
  <c r="P53" i="4"/>
  <c r="P52" i="4"/>
  <c r="P49" i="4"/>
  <c r="P48" i="4"/>
  <c r="P45" i="4"/>
  <c r="P44" i="4"/>
  <c r="P41" i="4"/>
  <c r="P40" i="4"/>
  <c r="C31" i="4"/>
  <c r="F14" i="4"/>
  <c r="H14" i="4" s="1"/>
  <c r="N25" i="8" l="1"/>
  <c r="G29" i="8"/>
  <c r="G28" i="7"/>
  <c r="N26" i="7"/>
  <c r="G25" i="6"/>
  <c r="N26" i="6"/>
  <c r="G28" i="5"/>
  <c r="N23" i="5"/>
  <c r="N23" i="4"/>
  <c r="N26" i="8" l="1"/>
  <c r="G28" i="8"/>
  <c r="G27" i="7"/>
  <c r="N27" i="7"/>
  <c r="N27" i="6"/>
  <c r="G24" i="6"/>
  <c r="G27" i="5"/>
  <c r="N24" i="5"/>
  <c r="N24" i="4"/>
  <c r="N25" i="4"/>
  <c r="N27" i="8" l="1"/>
  <c r="G27" i="8"/>
  <c r="N28" i="7"/>
  <c r="G26" i="7"/>
  <c r="N28" i="6"/>
  <c r="G23" i="6"/>
  <c r="N25" i="5"/>
  <c r="G26" i="5"/>
  <c r="N26" i="4"/>
  <c r="N28" i="8" l="1"/>
  <c r="G26" i="8"/>
  <c r="G25" i="7"/>
  <c r="G24" i="7" s="1"/>
  <c r="N29" i="7"/>
  <c r="G22" i="6"/>
  <c r="N29" i="6"/>
  <c r="N26" i="5"/>
  <c r="G25" i="5"/>
  <c r="N27" i="4"/>
  <c r="G23" i="7" l="1"/>
  <c r="N31" i="7"/>
  <c r="N29" i="8"/>
  <c r="G25" i="8"/>
  <c r="N30" i="7"/>
  <c r="G21" i="6"/>
  <c r="N31" i="6" s="1"/>
  <c r="N30" i="6"/>
  <c r="G24" i="5"/>
  <c r="N27" i="5"/>
  <c r="N28" i="4"/>
  <c r="G22" i="7" l="1"/>
  <c r="N32" i="7"/>
  <c r="N30" i="8"/>
  <c r="G24" i="8"/>
  <c r="N28" i="5"/>
  <c r="G23" i="5"/>
  <c r="N29" i="4"/>
  <c r="G21" i="7" l="1"/>
  <c r="N34" i="7" s="1"/>
  <c r="N33" i="7"/>
  <c r="N31" i="8"/>
  <c r="G23" i="8"/>
  <c r="N29" i="5"/>
  <c r="G22" i="5"/>
  <c r="N30" i="4"/>
  <c r="N32" i="8" l="1"/>
  <c r="G22" i="8"/>
  <c r="G21" i="5"/>
  <c r="N31" i="5" s="1"/>
  <c r="N30" i="5"/>
  <c r="N33" i="8" l="1"/>
  <c r="G21" i="8"/>
  <c r="N34" i="8" s="1"/>
</calcChain>
</file>

<file path=xl/sharedStrings.xml><?xml version="1.0" encoding="utf-8"?>
<sst xmlns="http://schemas.openxmlformats.org/spreadsheetml/2006/main" count="314" uniqueCount="78">
  <si>
    <t>Auswaage</t>
  </si>
  <si>
    <t>Einwaage</t>
  </si>
  <si>
    <t>Kornzusammensetzung</t>
  </si>
  <si>
    <t>Probe 1 Rückstand g</t>
  </si>
  <si>
    <t>Probe 2 Rückstand g</t>
  </si>
  <si>
    <t>Eigenfeuchte</t>
  </si>
  <si>
    <t>Gewicht Gesteinskörnung trocken</t>
  </si>
  <si>
    <t>Gewicht Gesteinskörnung feucht</t>
  </si>
  <si>
    <t>Produkt</t>
  </si>
  <si>
    <t>Werk</t>
  </si>
  <si>
    <t>Verlust max. 1%</t>
  </si>
  <si>
    <t>Werkseigene Produktionskontrolle</t>
  </si>
  <si>
    <t>Rückstand M-%</t>
  </si>
  <si>
    <t>Durchgang M-%</t>
  </si>
  <si>
    <t>typ. Kornzus.</t>
  </si>
  <si>
    <t>Anforderung</t>
  </si>
  <si>
    <t>erfüllt</t>
  </si>
  <si>
    <t>g</t>
  </si>
  <si>
    <t>Probenehmer</t>
  </si>
  <si>
    <t>Probenahmeort</t>
  </si>
  <si>
    <t>Uhrzeit</t>
  </si>
  <si>
    <t>Probenahmedatum</t>
  </si>
  <si>
    <t>Probenummer</t>
  </si>
  <si>
    <t>Wochenbericht</t>
  </si>
  <si>
    <t>KW</t>
  </si>
  <si>
    <t>Abschlämmbare Bestandteile (Absetzversuch)</t>
  </si>
  <si>
    <t>(Ablesung nach 24 Std.)</t>
  </si>
  <si>
    <t>Anteile % ( J* 0,18)</t>
  </si>
  <si>
    <t>heller als Farbbezugslösung</t>
  </si>
  <si>
    <t>gelb</t>
  </si>
  <si>
    <t>rötlich</t>
  </si>
  <si>
    <t>bräunlich</t>
  </si>
  <si>
    <t>IST-Wert</t>
  </si>
  <si>
    <t>Siebweite</t>
  </si>
  <si>
    <t>Laborant</t>
  </si>
  <si>
    <t>Prüfsieb in mm</t>
  </si>
  <si>
    <r>
      <rPr>
        <b/>
        <sz val="11"/>
        <color theme="1"/>
        <rFont val="Calibri"/>
        <family val="2"/>
        <scheme val="minor"/>
      </rPr>
      <t>Natronlaugeversuch</t>
    </r>
    <r>
      <rPr>
        <sz val="11"/>
        <color theme="1"/>
        <rFont val="Calibri"/>
        <family val="2"/>
        <scheme val="minor"/>
      </rPr>
      <t xml:space="preserve"> (Ablesung nach 24 Std.)</t>
    </r>
  </si>
  <si>
    <t xml:space="preserve">Datum    </t>
  </si>
  <si>
    <t>ja</t>
  </si>
  <si>
    <t>Hungerbachtal 1</t>
  </si>
  <si>
    <t>91757 Treuchtlingen</t>
  </si>
  <si>
    <t>Franken-schotter GmbH &amp; Co. KG</t>
  </si>
  <si>
    <t>www.franken-Schotter.com</t>
  </si>
  <si>
    <t>labor@franken-schotter.de</t>
  </si>
  <si>
    <t>±</t>
  </si>
  <si>
    <t>unten</t>
  </si>
  <si>
    <t>oben</t>
  </si>
  <si>
    <t>SW Erkertshofen</t>
  </si>
  <si>
    <t>La Rocca</t>
  </si>
  <si>
    <t>DoB 0/11 mm</t>
  </si>
  <si>
    <t>Herkunft / Baustelle</t>
  </si>
  <si>
    <t>Fa. Habau IN Dammsanierung</t>
  </si>
  <si>
    <t>Bader</t>
  </si>
  <si>
    <t>sekundär</t>
  </si>
  <si>
    <t>Deckschicht ohne Bindemittel 0/11 mm</t>
  </si>
  <si>
    <t>Rückstand g</t>
  </si>
  <si>
    <t>&lt; 0,063</t>
  </si>
  <si>
    <t>Kornform</t>
  </si>
  <si>
    <t>M.-%</t>
  </si>
  <si>
    <t>Menge</t>
  </si>
  <si>
    <t>max. 50</t>
  </si>
  <si>
    <t>ideal</t>
  </si>
  <si>
    <t>1.Probe</t>
  </si>
  <si>
    <r>
      <t>C</t>
    </r>
    <r>
      <rPr>
        <vertAlign val="subscript"/>
        <sz val="11"/>
        <color theme="1"/>
        <rFont val="Calibri"/>
        <family val="2"/>
        <scheme val="minor"/>
      </rPr>
      <t xml:space="preserve">U </t>
    </r>
    <r>
      <rPr>
        <sz val="11"/>
        <color theme="1"/>
        <rFont val="Calibri"/>
        <family val="2"/>
        <scheme val="minor"/>
      </rPr>
      <t>= d60 / d10</t>
    </r>
  </si>
  <si>
    <t>kf-Wert (USBR/Bialas) [m/s]</t>
  </si>
  <si>
    <t>Formel kf-Wert</t>
  </si>
  <si>
    <t xml:space="preserve">Formel Cu </t>
  </si>
  <si>
    <t>SDG 60 % [mm]</t>
  </si>
  <si>
    <t>SDG 20 % [mm]</t>
  </si>
  <si>
    <t>SDG 10 % [mm]</t>
  </si>
  <si>
    <t>Hydrogeologie</t>
  </si>
  <si>
    <t>SDG 30 % [mm]</t>
  </si>
  <si>
    <r>
      <t>C</t>
    </r>
    <r>
      <rPr>
        <vertAlign val="subscript"/>
        <sz val="11"/>
        <color theme="1"/>
        <rFont val="Calibri"/>
        <family val="2"/>
        <scheme val="minor"/>
      </rPr>
      <t xml:space="preserve">c </t>
    </r>
    <r>
      <rPr>
        <sz val="11"/>
        <color theme="1"/>
        <rFont val="Calibri"/>
        <family val="2"/>
        <scheme val="minor"/>
      </rPr>
      <t>= d30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/ (d60 x d10)</t>
    </r>
  </si>
  <si>
    <t>FormelCc</t>
  </si>
  <si>
    <t>Der Anteil ungünstig geformter Körner beträgt:</t>
  </si>
  <si>
    <t>Bodengruppe (DIN 18 196)</t>
  </si>
  <si>
    <t>manuelle Ablesung</t>
  </si>
  <si>
    <t>GW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</si>
</sst>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%"/>
    <numFmt numFmtId="167" formatCode="0.0000.E-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EAF3FA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165" fontId="0" fillId="0" borderId="0" xfId="0" applyNumberForma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1" xfId="0" applyBorder="1" applyAlignment="1">
      <alignment horizontal="right"/>
    </xf>
    <xf numFmtId="0" fontId="0" fillId="0" borderId="12" xfId="0" applyBorder="1"/>
    <xf numFmtId="0" fontId="0" fillId="0" borderId="0" xfId="0" applyBorder="1" applyAlignment="1">
      <alignment horizontal="right"/>
    </xf>
    <xf numFmtId="0" fontId="0" fillId="0" borderId="0" xfId="0" applyBorder="1"/>
    <xf numFmtId="0" fontId="0" fillId="0" borderId="13" xfId="0" applyBorder="1"/>
    <xf numFmtId="164" fontId="0" fillId="0" borderId="0" xfId="0" applyNumberFormat="1" applyBorder="1"/>
    <xf numFmtId="0" fontId="0" fillId="0" borderId="14" xfId="0" applyBorder="1"/>
    <xf numFmtId="0" fontId="0" fillId="0" borderId="7" xfId="0" applyBorder="1" applyAlignment="1">
      <alignment horizontal="right"/>
    </xf>
    <xf numFmtId="0" fontId="3" fillId="0" borderId="14" xfId="0" applyFont="1" applyBorder="1"/>
    <xf numFmtId="0" fontId="0" fillId="0" borderId="2" xfId="0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9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3" xfId="0" applyBorder="1" applyAlignment="1">
      <alignment horizontal="right"/>
    </xf>
    <xf numFmtId="0" fontId="2" fillId="0" borderId="0" xfId="0" applyFo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right" indent="1"/>
    </xf>
    <xf numFmtId="0" fontId="4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2" xfId="0" applyNumberFormat="1" applyFill="1" applyBorder="1"/>
    <xf numFmtId="14" fontId="0" fillId="0" borderId="0" xfId="0" applyNumberFormat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0" fillId="2" borderId="2" xfId="0" applyFill="1" applyBorder="1" applyAlignment="1">
      <alignment horizontal="right" indent="1"/>
    </xf>
    <xf numFmtId="0" fontId="0" fillId="3" borderId="15" xfId="0" applyFill="1" applyBorder="1" applyAlignment="1">
      <alignment horizontal="right" indent="1"/>
    </xf>
    <xf numFmtId="0" fontId="0" fillId="3" borderId="15" xfId="0" applyNumberFormat="1" applyFill="1" applyBorder="1" applyAlignment="1">
      <alignment horizontal="right" indent="1"/>
    </xf>
    <xf numFmtId="0" fontId="3" fillId="0" borderId="2" xfId="0" applyFont="1" applyBorder="1" applyAlignment="1">
      <alignment horizontal="right" indent="1"/>
    </xf>
    <xf numFmtId="0" fontId="0" fillId="0" borderId="12" xfId="0" applyBorder="1" applyAlignment="1">
      <alignment horizontal="right" indent="1"/>
    </xf>
    <xf numFmtId="0" fontId="0" fillId="0" borderId="0" xfId="0" applyBorder="1" applyAlignment="1">
      <alignment horizontal="right" indent="1"/>
    </xf>
    <xf numFmtId="0" fontId="0" fillId="0" borderId="0" xfId="0" applyAlignment="1">
      <alignment horizontal="right" indent="1"/>
    </xf>
    <xf numFmtId="0" fontId="0" fillId="0" borderId="11" xfId="0" applyBorder="1" applyAlignment="1">
      <alignment horizontal="right" indent="1"/>
    </xf>
    <xf numFmtId="0" fontId="8" fillId="0" borderId="0" xfId="0" applyFont="1"/>
    <xf numFmtId="0" fontId="2" fillId="0" borderId="12" xfId="0" applyFont="1" applyBorder="1"/>
    <xf numFmtId="0" fontId="0" fillId="3" borderId="2" xfId="0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3" borderId="15" xfId="0" applyNumberFormat="1" applyFill="1" applyBorder="1" applyAlignment="1">
      <alignment horizontal="right" indent="1"/>
    </xf>
    <xf numFmtId="164" fontId="3" fillId="0" borderId="2" xfId="0" applyNumberFormat="1" applyFont="1" applyBorder="1" applyAlignment="1">
      <alignment horizontal="right" indent="1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2" fillId="0" borderId="0" xfId="0" applyFont="1" applyBorder="1"/>
    <xf numFmtId="0" fontId="12" fillId="4" borderId="14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7" fontId="12" fillId="0" borderId="7" xfId="0" applyNumberFormat="1" applyFont="1" applyBorder="1" applyAlignment="1">
      <alignment horizontal="center" vertical="center"/>
    </xf>
    <xf numFmtId="164" fontId="0" fillId="3" borderId="2" xfId="0" applyNumberFormat="1" applyFill="1" applyBorder="1" applyAlignment="1">
      <alignment horizontal="righ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center"/>
    </xf>
    <xf numFmtId="0" fontId="9" fillId="0" borderId="0" xfId="0" applyFont="1"/>
    <xf numFmtId="0" fontId="15" fillId="0" borderId="0" xfId="0" applyFont="1"/>
    <xf numFmtId="14" fontId="0" fillId="3" borderId="12" xfId="0" applyNumberFormat="1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20" fontId="0" fillId="3" borderId="1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Font="1" applyAlignment="1">
      <alignment horizontal="center"/>
    </xf>
    <xf numFmtId="0" fontId="0" fillId="0" borderId="12" xfId="0" applyBorder="1" applyAlignment="1">
      <alignment horizontal="right" indent="1"/>
    </xf>
    <xf numFmtId="0" fontId="0" fillId="0" borderId="13" xfId="0" applyBorder="1" applyAlignment="1">
      <alignment horizontal="right" indent="1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13" xfId="0" applyNumberFormat="1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vertical="center"/>
    </xf>
    <xf numFmtId="2" fontId="2" fillId="3" borderId="2" xfId="0" applyNumberFormat="1" applyFont="1" applyFill="1" applyBorder="1" applyAlignment="1">
      <alignment horizontal="center"/>
    </xf>
    <xf numFmtId="167" fontId="2" fillId="3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4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166" fontId="10" fillId="3" borderId="2" xfId="0" applyNumberFormat="1" applyFont="1" applyFill="1" applyBorder="1" applyAlignment="1">
      <alignment horizontal="center"/>
    </xf>
  </cellXfs>
  <cellStyles count="2">
    <cellStyle name="Link" xfId="1" builtinId="8"/>
    <cellStyle name="Standard" xfId="0" builtinId="0"/>
  </cellStyles>
  <dxfs count="5">
    <dxf>
      <font>
        <color theme="0" tint="-0.14996795556505021"/>
      </font>
    </dxf>
    <dxf>
      <font>
        <color theme="0" tint="-0.14996795556505021"/>
      </font>
    </dxf>
    <dxf>
      <font>
        <color theme="0" tint="-4.9989318521683403E-2"/>
      </font>
    </dxf>
    <dxf>
      <font>
        <color theme="0" tint="-4.9989318521683403E-2"/>
      </font>
    </dxf>
    <dxf>
      <font>
        <color theme="0" tint="-4.9989318521683403E-2"/>
      </font>
    </dxf>
  </dxfs>
  <tableStyles count="0" defaultTableStyle="TableStyleMedium2" defaultPivotStyle="PivotStyleLight16"/>
  <colors>
    <mruColors>
      <color rgb="FFEAF3F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'DoB_0-11mm-sek-Titel'!$D$10:$E$10</c:f>
          <c:strCache>
            <c:ptCount val="2"/>
            <c:pt idx="0">
              <c:v>Deckschicht ohne Bindemittel 0/11 mm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777504060851935E-2"/>
          <c:y val="9.2749556723187535E-2"/>
          <c:w val="0.83926528134484035"/>
          <c:h val="0.75971138027686469"/>
        </c:manualLayout>
      </c:layout>
      <c:scatterChart>
        <c:scatterStyle val="smoothMarker"/>
        <c:varyColors val="0"/>
        <c:ser>
          <c:idx val="1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DC6-48DD-92DD-A45C144C17A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'DoB_0-11mm-sek-Titel'!$O$21:$O$31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C6-48DD-92DD-A45C144C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/>
      </c:scatterChart>
      <c:scatterChart>
        <c:scatterStyle val="lineMarker"/>
        <c:varyColors val="0"/>
        <c:ser>
          <c:idx val="11"/>
          <c:order val="1"/>
          <c:tx>
            <c:v>unten</c:v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C6-48DD-92DD-A45C144C17A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'DoB_0-11mm-sek-Titel'!$P$21:$P$31</c:f>
              <c:numCache>
                <c:formatCode>General</c:formatCode>
                <c:ptCount val="11"/>
                <c:pt idx="1">
                  <c:v>8</c:v>
                </c:pt>
                <c:pt idx="3">
                  <c:v>15</c:v>
                </c:pt>
                <c:pt idx="6">
                  <c:v>47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DC6-48DD-92DD-A45C144C17AB}"/>
            </c:ext>
          </c:extLst>
        </c:ser>
        <c:ser>
          <c:idx val="13"/>
          <c:order val="2"/>
          <c:tx>
            <c:strRef>
              <c:f>'DoB_0-11mm-sek-Titel'!$Q$20</c:f>
              <c:strCache>
                <c:ptCount val="1"/>
                <c:pt idx="0">
                  <c:v>oben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'DoB_0-11mm-sek-Titel'!$Q$21:$Q$31</c:f>
              <c:numCache>
                <c:formatCode>General</c:formatCode>
                <c:ptCount val="11"/>
                <c:pt idx="1">
                  <c:v>17</c:v>
                </c:pt>
                <c:pt idx="3">
                  <c:v>75</c:v>
                </c:pt>
                <c:pt idx="6">
                  <c:v>87</c:v>
                </c:pt>
                <c:pt idx="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DC6-48DD-92DD-A45C144C17AB}"/>
            </c:ext>
          </c:extLst>
        </c:ser>
        <c:ser>
          <c:idx val="1"/>
          <c:order val="3"/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2700">
                <a:solidFill>
                  <a:srgbClr val="002060"/>
                </a:solidFill>
              </a:ln>
              <a:effectLst/>
            </c:spPr>
          </c:marker>
          <c:xVal>
            <c:numRef>
              <c:f>'DoB_0-11mm-sek-Titel'!$M$21:$M$31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'DoB_0-11mm-sek-Titel'!$N$21:$N$31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4.7904191616766472</c:v>
                </c:pt>
                <c:pt idx="2">
                  <c:v>17.277210285311732</c:v>
                </c:pt>
                <c:pt idx="3">
                  <c:v>27.104614300810148</c:v>
                </c:pt>
                <c:pt idx="4">
                  <c:v>39.327227897146884</c:v>
                </c:pt>
                <c:pt idx="5">
                  <c:v>51.250440295878832</c:v>
                </c:pt>
                <c:pt idx="6">
                  <c:v>59.704121169425854</c:v>
                </c:pt>
                <c:pt idx="7">
                  <c:v>82.599506868615705</c:v>
                </c:pt>
                <c:pt idx="8">
                  <c:v>97.146882705177873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DC6-48DD-92DD-A45C144C17AB}"/>
            </c:ext>
          </c:extLst>
        </c:ser>
        <c:ser>
          <c:idx val="0"/>
          <c:order val="4"/>
          <c:tx>
            <c:strRef>
              <c:f>'DoB_0-11mm-sek-Titel'!$M$39</c:f>
              <c:strCache>
                <c:ptCount val="1"/>
                <c:pt idx="0">
                  <c:v>0,063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'DoB_0-11mm-sek-Titel'!$M$40:$M$41</c:f>
              <c:numCache>
                <c:formatCode>0.000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'DoB_0-11mm-sek-Titel'!$N$40:$N$41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DC6-48DD-92DD-A45C144C17AB}"/>
            </c:ext>
          </c:extLst>
        </c:ser>
        <c:ser>
          <c:idx val="2"/>
          <c:order val="5"/>
          <c:tx>
            <c:strRef>
              <c:f>'DoB_0-11mm-sek-Titel'!$M$43</c:f>
              <c:strCache>
                <c:ptCount val="1"/>
                <c:pt idx="0">
                  <c:v>0,500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'DoB_0-11mm-sek-Titel'!$M$44:$M$45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'DoB_0-11mm-sek-Titel'!$N$44:$N$45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DC6-48DD-92DD-A45C144C17AB}"/>
            </c:ext>
          </c:extLst>
        </c:ser>
        <c:ser>
          <c:idx val="3"/>
          <c:order val="6"/>
          <c:tx>
            <c:strRef>
              <c:f>'DoB_0-11mm-sek-Titel'!$M$47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'DoB_0-11mm-sek-Titel'!$M$48:$M$49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'DoB_0-11mm-sek-Titel'!$N$48:$N$49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DC6-48DD-92DD-A45C144C17AB}"/>
            </c:ext>
          </c:extLst>
        </c:ser>
        <c:ser>
          <c:idx val="4"/>
          <c:order val="7"/>
          <c:tx>
            <c:strRef>
              <c:f>'DoB_0-11mm-sek-Titel'!$M$51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'DoB_0-11mm-sek-Titel'!$M$52:$M$53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'DoB_0-11mm-sek-Titel'!$N$52:$N$53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FDC6-48DD-92DD-A45C144C17AB}"/>
            </c:ext>
          </c:extLst>
        </c:ser>
        <c:ser>
          <c:idx val="5"/>
          <c:order val="8"/>
          <c:tx>
            <c:strRef>
              <c:f>'DoB_0-11mm-sek-Titel'!$M$55</c:f>
              <c:strCache>
                <c:ptCount val="1"/>
                <c:pt idx="0">
                  <c:v>4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'DoB_0-11mm-sek-Titel'!$M$56:$M$57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'DoB_0-11mm-sek-Titel'!$N$56:$N$57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FDC6-48DD-92DD-A45C144C17AB}"/>
            </c:ext>
          </c:extLst>
        </c:ser>
        <c:ser>
          <c:idx val="6"/>
          <c:order val="9"/>
          <c:tx>
            <c:strRef>
              <c:f>'DoB_0-11mm-sek-Titel'!$M$59</c:f>
              <c:strCache>
                <c:ptCount val="1"/>
                <c:pt idx="0">
                  <c:v>5,6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'DoB_0-11mm-sek-Titel'!$M$60:$M$61</c:f>
              <c:numCache>
                <c:formatCode>General</c:formatCode>
                <c:ptCount val="2"/>
                <c:pt idx="0">
                  <c:v>5.6</c:v>
                </c:pt>
                <c:pt idx="1">
                  <c:v>5.6</c:v>
                </c:pt>
              </c:numCache>
            </c:numRef>
          </c:xVal>
          <c:yVal>
            <c:numRef>
              <c:f>'DoB_0-11mm-sek-Titel'!$N$60:$N$61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FDC6-48DD-92DD-A45C144C17AB}"/>
            </c:ext>
          </c:extLst>
        </c:ser>
        <c:ser>
          <c:idx val="7"/>
          <c:order val="10"/>
          <c:tx>
            <c:strRef>
              <c:f>'DoB_0-11mm-sek-Titel'!$P$39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'DoB_0-11mm-sek-Titel'!$P$40:$P$41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'DoB_0-11mm-sek-Titel'!$Q$40:$Q$41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FDC6-48DD-92DD-A45C144C17AB}"/>
            </c:ext>
          </c:extLst>
        </c:ser>
        <c:ser>
          <c:idx val="8"/>
          <c:order val="11"/>
          <c:tx>
            <c:strRef>
              <c:f>'DoB_0-11mm-sek-Titel'!$P$43</c:f>
              <c:strCache>
                <c:ptCount val="1"/>
                <c:pt idx="0">
                  <c:v>11,2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'DoB_0-11mm-sek-Titel'!$P$44:$P$45</c:f>
              <c:numCache>
                <c:formatCode>General</c:formatCode>
                <c:ptCount val="2"/>
                <c:pt idx="0">
                  <c:v>11.2</c:v>
                </c:pt>
                <c:pt idx="1">
                  <c:v>11.2</c:v>
                </c:pt>
              </c:numCache>
            </c:numRef>
          </c:xVal>
          <c:yVal>
            <c:numRef>
              <c:f>'DoB_0-11mm-sek-Titel'!$Q$44:$Q$45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FDC6-48DD-92DD-A45C144C17AB}"/>
            </c:ext>
          </c:extLst>
        </c:ser>
        <c:ser>
          <c:idx val="9"/>
          <c:order val="12"/>
          <c:tx>
            <c:strRef>
              <c:f>'DoB_0-11mm-sek-Titel'!$P$47</c:f>
              <c:strCache>
                <c:ptCount val="1"/>
                <c:pt idx="0">
                  <c:v>16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'DoB_0-11mm-sek-Titel'!$P$48:$P$49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'DoB_0-11mm-sek-Titel'!$Q$48:$Q$49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FDC6-48DD-92DD-A45C144C17AB}"/>
            </c:ext>
          </c:extLst>
        </c:ser>
        <c:ser>
          <c:idx val="12"/>
          <c:order val="13"/>
          <c:tx>
            <c:strRef>
              <c:f>'DoB_0-11mm-sek-Titel'!$P$51</c:f>
              <c:strCache>
                <c:ptCount val="1"/>
                <c:pt idx="0">
                  <c:v>22,4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'DoB_0-11mm-sek-Titel'!$P$52:$P$53</c:f>
              <c:numCache>
                <c:formatCode>General</c:formatCode>
                <c:ptCount val="2"/>
                <c:pt idx="0">
                  <c:v>22.4</c:v>
                </c:pt>
                <c:pt idx="1">
                  <c:v>22.4</c:v>
                </c:pt>
              </c:numCache>
            </c:numRef>
          </c:xVal>
          <c:yVal>
            <c:numRef>
              <c:f>'DoB_0-11mm-sek-Titel'!$Q$52:$Q$53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FDC6-48DD-92DD-A45C144C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</c:scatterChart>
      <c:scatterChart>
        <c:scatterStyle val="lineMarker"/>
        <c:varyColors val="0"/>
        <c:ser>
          <c:idx val="14"/>
          <c:order val="14"/>
          <c:tx>
            <c:strRef>
              <c:f>'DoB_0-11mm-sek-Titel'!$R$20</c:f>
              <c:strCache>
                <c:ptCount val="1"/>
                <c:pt idx="0">
                  <c:v>sekundär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'DoB_0-11mm-sek-Titel'!$M$21:$M$31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'DoB_0-11mm-sek-Titel'!$R$21:$R$31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FDC6-48DD-92DD-A45C144C17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43008"/>
        <c:axId val="813238416"/>
      </c:scatterChart>
      <c:valAx>
        <c:axId val="312099328"/>
        <c:scaling>
          <c:logBase val="10"/>
          <c:orientation val="minMax"/>
          <c:max val="100"/>
        </c:scaling>
        <c:delete val="1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Sieböffnungsweite in mm</a:t>
                </a:r>
              </a:p>
            </c:rich>
          </c:tx>
          <c:layout>
            <c:manualLayout>
              <c:xMode val="edge"/>
              <c:yMode val="edge"/>
              <c:x val="0.43991495065527592"/>
              <c:y val="0.92748079954239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12096704"/>
        <c:crosses val="autoZero"/>
        <c:crossBetween val="midCat"/>
      </c:valAx>
      <c:valAx>
        <c:axId val="3120967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Siebdurchgang in M.-%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99328"/>
        <c:crossesAt val="1.0000000000000002E-3"/>
        <c:crossBetween val="midCat"/>
        <c:majorUnit val="10"/>
        <c:minorUnit val="5"/>
      </c:valAx>
      <c:valAx>
        <c:axId val="813238416"/>
        <c:scaling>
          <c:orientation val="maxMin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0" i="0" u="none" strike="noStrike" baseline="0">
                    <a:effectLst/>
                  </a:rPr>
                  <a:t>Siebrückstand in M.-%</a:t>
                </a:r>
                <a:endParaRPr lang="de-D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43008"/>
        <c:crosses val="max"/>
        <c:crossBetween val="midCat"/>
        <c:minorUnit val="5"/>
      </c:valAx>
      <c:valAx>
        <c:axId val="813243008"/>
        <c:scaling>
          <c:logBase val="10"/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1323841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Deckschicht ohne Bindemittel 0/11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777504060851935E-2"/>
          <c:y val="9.2749556723187535E-2"/>
          <c:w val="0.90230707245116826"/>
          <c:h val="0.75971138027686469"/>
        </c:manualLayout>
      </c:layout>
      <c:scatterChart>
        <c:scatterStyle val="smoothMarker"/>
        <c:varyColors val="0"/>
        <c:ser>
          <c:idx val="1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907-492B-867A-BA677F7E98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'DoB_0-11mm'!$O$21:$O$31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907-492B-867A-BA677F7E98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/>
      </c:scatterChart>
      <c:scatterChart>
        <c:scatterStyle val="lineMarker"/>
        <c:varyColors val="0"/>
        <c:ser>
          <c:idx val="11"/>
          <c:order val="1"/>
          <c:tx>
            <c:v>unten</c:v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'DoB_0-11mm'!$P$21:$P$31</c:f>
              <c:numCache>
                <c:formatCode>General</c:formatCode>
                <c:ptCount val="11"/>
                <c:pt idx="1">
                  <c:v>8</c:v>
                </c:pt>
                <c:pt idx="3">
                  <c:v>15</c:v>
                </c:pt>
                <c:pt idx="6">
                  <c:v>47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907-492B-867A-BA677F7E9843}"/>
            </c:ext>
          </c:extLst>
        </c:ser>
        <c:ser>
          <c:idx val="13"/>
          <c:order val="2"/>
          <c:tx>
            <c:strRef>
              <c:f>'DoB_0-11mm'!$Q$20</c:f>
              <c:strCache>
                <c:ptCount val="1"/>
                <c:pt idx="0">
                  <c:v>oben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'DoB_0-11mm'!$Q$21:$Q$31</c:f>
              <c:numCache>
                <c:formatCode>General</c:formatCode>
                <c:ptCount val="11"/>
                <c:pt idx="1">
                  <c:v>17</c:v>
                </c:pt>
                <c:pt idx="3">
                  <c:v>75</c:v>
                </c:pt>
                <c:pt idx="6">
                  <c:v>87</c:v>
                </c:pt>
                <c:pt idx="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907-492B-867A-BA677F7E9843}"/>
            </c:ext>
          </c:extLst>
        </c:ser>
        <c:ser>
          <c:idx val="1"/>
          <c:order val="3"/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2700">
                <a:solidFill>
                  <a:srgbClr val="002060"/>
                </a:solidFill>
              </a:ln>
              <a:effectLst/>
            </c:spPr>
          </c:marker>
          <c:xVal>
            <c:numRef>
              <c:f>'DoB_0-11mm'!$M$21:$M$31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'DoB_0-11mm'!$N$21:$N$31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4.7904191616766472</c:v>
                </c:pt>
                <c:pt idx="2">
                  <c:v>17.277210285311732</c:v>
                </c:pt>
                <c:pt idx="3">
                  <c:v>27.104614300810148</c:v>
                </c:pt>
                <c:pt idx="4">
                  <c:v>39.327227897146884</c:v>
                </c:pt>
                <c:pt idx="5">
                  <c:v>51.250440295878832</c:v>
                </c:pt>
                <c:pt idx="6">
                  <c:v>59.704121169425854</c:v>
                </c:pt>
                <c:pt idx="7">
                  <c:v>82.599506868615705</c:v>
                </c:pt>
                <c:pt idx="8">
                  <c:v>97.146882705177873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BFC-4BF4-8971-33CCEF900188}"/>
            </c:ext>
          </c:extLst>
        </c:ser>
        <c:ser>
          <c:idx val="0"/>
          <c:order val="4"/>
          <c:tx>
            <c:strRef>
              <c:f>'DoB_0-11mm'!$M$39</c:f>
              <c:strCache>
                <c:ptCount val="1"/>
                <c:pt idx="0">
                  <c:v>0,063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'DoB_0-11mm'!$M$40:$M$41</c:f>
              <c:numCache>
                <c:formatCode>0.000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'DoB_0-11mm'!$N$40:$N$41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A6D-44CF-AB68-EBEA45143D41}"/>
            </c:ext>
          </c:extLst>
        </c:ser>
        <c:ser>
          <c:idx val="2"/>
          <c:order val="5"/>
          <c:tx>
            <c:strRef>
              <c:f>'DoB_0-11mm'!$M$43</c:f>
              <c:strCache>
                <c:ptCount val="1"/>
                <c:pt idx="0">
                  <c:v>0,500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'DoB_0-11mm'!$M$44:$M$45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'DoB_0-11mm'!$N$44:$N$45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A6D-44CF-AB68-EBEA45143D41}"/>
            </c:ext>
          </c:extLst>
        </c:ser>
        <c:ser>
          <c:idx val="3"/>
          <c:order val="6"/>
          <c:tx>
            <c:strRef>
              <c:f>'DoB_0-11mm'!$M$47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'DoB_0-11mm'!$M$48:$M$49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'DoB_0-11mm'!$N$48:$N$49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A6D-44CF-AB68-EBEA45143D41}"/>
            </c:ext>
          </c:extLst>
        </c:ser>
        <c:ser>
          <c:idx val="4"/>
          <c:order val="7"/>
          <c:tx>
            <c:strRef>
              <c:f>'DoB_0-11mm'!$M$51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'DoB_0-11mm'!$M$52:$M$53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'DoB_0-11mm'!$N$52:$N$53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A6D-44CF-AB68-EBEA45143D41}"/>
            </c:ext>
          </c:extLst>
        </c:ser>
        <c:ser>
          <c:idx val="5"/>
          <c:order val="8"/>
          <c:tx>
            <c:strRef>
              <c:f>'DoB_0-11mm'!$M$55</c:f>
              <c:strCache>
                <c:ptCount val="1"/>
                <c:pt idx="0">
                  <c:v>4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'DoB_0-11mm'!$M$56:$M$57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'DoB_0-11mm'!$N$56:$N$57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A6D-44CF-AB68-EBEA45143D41}"/>
            </c:ext>
          </c:extLst>
        </c:ser>
        <c:ser>
          <c:idx val="6"/>
          <c:order val="9"/>
          <c:tx>
            <c:strRef>
              <c:f>'DoB_0-11mm'!$M$59</c:f>
              <c:strCache>
                <c:ptCount val="1"/>
                <c:pt idx="0">
                  <c:v>5,6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'DoB_0-11mm'!$M$60:$M$61</c:f>
              <c:numCache>
                <c:formatCode>General</c:formatCode>
                <c:ptCount val="2"/>
                <c:pt idx="0">
                  <c:v>5.6</c:v>
                </c:pt>
                <c:pt idx="1">
                  <c:v>5.6</c:v>
                </c:pt>
              </c:numCache>
            </c:numRef>
          </c:xVal>
          <c:yVal>
            <c:numRef>
              <c:f>'DoB_0-11mm'!$N$60:$N$61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A6D-44CF-AB68-EBEA45143D41}"/>
            </c:ext>
          </c:extLst>
        </c:ser>
        <c:ser>
          <c:idx val="7"/>
          <c:order val="10"/>
          <c:tx>
            <c:strRef>
              <c:f>'DoB_0-11mm'!$P$39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'DoB_0-11mm'!$P$40:$P$41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'DoB_0-11mm'!$Q$40:$Q$41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A6D-44CF-AB68-EBEA45143D41}"/>
            </c:ext>
          </c:extLst>
        </c:ser>
        <c:ser>
          <c:idx val="8"/>
          <c:order val="11"/>
          <c:tx>
            <c:strRef>
              <c:f>'DoB_0-11mm'!$P$43</c:f>
              <c:strCache>
                <c:ptCount val="1"/>
                <c:pt idx="0">
                  <c:v>11,2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'DoB_0-11mm'!$P$44:$P$45</c:f>
              <c:numCache>
                <c:formatCode>General</c:formatCode>
                <c:ptCount val="2"/>
                <c:pt idx="0">
                  <c:v>11.2</c:v>
                </c:pt>
                <c:pt idx="1">
                  <c:v>11.2</c:v>
                </c:pt>
              </c:numCache>
            </c:numRef>
          </c:xVal>
          <c:yVal>
            <c:numRef>
              <c:f>'DoB_0-11mm'!$Q$44:$Q$45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A6D-44CF-AB68-EBEA45143D41}"/>
            </c:ext>
          </c:extLst>
        </c:ser>
        <c:ser>
          <c:idx val="9"/>
          <c:order val="12"/>
          <c:tx>
            <c:strRef>
              <c:f>'DoB_0-11mm'!$P$47</c:f>
              <c:strCache>
                <c:ptCount val="1"/>
                <c:pt idx="0">
                  <c:v>16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'DoB_0-11mm'!$P$48:$P$49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'DoB_0-11mm'!$Q$48:$Q$49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A6D-44CF-AB68-EBEA45143D41}"/>
            </c:ext>
          </c:extLst>
        </c:ser>
        <c:ser>
          <c:idx val="12"/>
          <c:order val="13"/>
          <c:tx>
            <c:strRef>
              <c:f>'DoB_0-11mm'!$P$51</c:f>
              <c:strCache>
                <c:ptCount val="1"/>
                <c:pt idx="0">
                  <c:v>22,4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'DoB_0-11mm'!$P$52:$P$53</c:f>
              <c:numCache>
                <c:formatCode>General</c:formatCode>
                <c:ptCount val="2"/>
                <c:pt idx="0">
                  <c:v>22.4</c:v>
                </c:pt>
                <c:pt idx="1">
                  <c:v>22.4</c:v>
                </c:pt>
              </c:numCache>
            </c:numRef>
          </c:xVal>
          <c:yVal>
            <c:numRef>
              <c:f>'DoB_0-11mm'!$Q$52:$Q$53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A6D-44CF-AB68-EBEA45143D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</c:scatterChart>
      <c:valAx>
        <c:axId val="312099328"/>
        <c:scaling>
          <c:logBase val="10"/>
          <c:orientation val="minMax"/>
          <c:max val="100"/>
        </c:scaling>
        <c:delete val="1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Sieböffnungsweite in mm</a:t>
                </a:r>
              </a:p>
            </c:rich>
          </c:tx>
          <c:layout>
            <c:manualLayout>
              <c:xMode val="edge"/>
              <c:yMode val="edge"/>
              <c:x val="0.43991495065527592"/>
              <c:y val="0.92748079954239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12096704"/>
        <c:crosses val="autoZero"/>
        <c:crossBetween val="midCat"/>
      </c:valAx>
      <c:valAx>
        <c:axId val="3120967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Siebdurchgang in M.-%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99328"/>
        <c:crossesAt val="1.0000000000000002E-3"/>
        <c:crossBetween val="midCat"/>
        <c:majorUnit val="10"/>
        <c:minorUnit val="5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Deckschicht ohne Bindemittel 0/11 mm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777504060851935E-2"/>
          <c:y val="9.2749556723187535E-2"/>
          <c:w val="0.83926528134484035"/>
          <c:h val="0.75971138027686469"/>
        </c:manualLayout>
      </c:layout>
      <c:scatterChart>
        <c:scatterStyle val="smoothMarker"/>
        <c:varyColors val="0"/>
        <c:ser>
          <c:idx val="1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548-4C65-9DDC-F3C505B7D3C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'DoB_0-11mm-sekundär'!$M$21:$M$31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'DoB_0-11mm-sekundär'!$O$21:$O$31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48-4C65-9DDC-F3C505B7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/>
      </c:scatterChart>
      <c:scatterChart>
        <c:scatterStyle val="lineMarker"/>
        <c:varyColors val="0"/>
        <c:ser>
          <c:idx val="11"/>
          <c:order val="1"/>
          <c:tx>
            <c:v>unten</c:v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548-4C65-9DDC-F3C505B7D3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'DoB_0-11mm-sekundär'!$M$21:$M$31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'DoB_0-11mm-sekundär'!$P$21:$P$31</c:f>
              <c:numCache>
                <c:formatCode>General</c:formatCode>
                <c:ptCount val="11"/>
                <c:pt idx="1">
                  <c:v>8</c:v>
                </c:pt>
                <c:pt idx="3">
                  <c:v>15</c:v>
                </c:pt>
                <c:pt idx="6">
                  <c:v>47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548-4C65-9DDC-F3C505B7D3C3}"/>
            </c:ext>
          </c:extLst>
        </c:ser>
        <c:ser>
          <c:idx val="13"/>
          <c:order val="2"/>
          <c:tx>
            <c:strRef>
              <c:f>'DoB_0-11mm-sekundär'!$Q$20</c:f>
              <c:strCache>
                <c:ptCount val="1"/>
                <c:pt idx="0">
                  <c:v>oben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'DoB_0-11mm-sekundär'!$M$21:$M$31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'DoB_0-11mm-sekundär'!$Q$21:$Q$31</c:f>
              <c:numCache>
                <c:formatCode>General</c:formatCode>
                <c:ptCount val="11"/>
                <c:pt idx="1">
                  <c:v>17</c:v>
                </c:pt>
                <c:pt idx="3">
                  <c:v>75</c:v>
                </c:pt>
                <c:pt idx="6">
                  <c:v>87</c:v>
                </c:pt>
                <c:pt idx="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48-4C65-9DDC-F3C505B7D3C3}"/>
            </c:ext>
          </c:extLst>
        </c:ser>
        <c:ser>
          <c:idx val="1"/>
          <c:order val="3"/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2700">
                <a:solidFill>
                  <a:srgbClr val="002060"/>
                </a:solidFill>
              </a:ln>
              <a:effectLst/>
            </c:spPr>
          </c:marker>
          <c:xVal>
            <c:numRef>
              <c:f>'DoB_0-11mm-sekundär'!$M$21:$M$31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'DoB_0-11mm-sekundär'!$N$21:$N$31</c:f>
              <c:numCache>
                <c:formatCode>0.0</c:formatCode>
                <c:ptCount val="11"/>
                <c:pt idx="0" formatCode="General">
                  <c:v>0</c:v>
                </c:pt>
                <c:pt idx="1">
                  <c:v>4.7904191616766472</c:v>
                </c:pt>
                <c:pt idx="2">
                  <c:v>17.277210285311732</c:v>
                </c:pt>
                <c:pt idx="3">
                  <c:v>27.104614300810148</c:v>
                </c:pt>
                <c:pt idx="4">
                  <c:v>39.327227897146884</c:v>
                </c:pt>
                <c:pt idx="5">
                  <c:v>51.250440295878832</c:v>
                </c:pt>
                <c:pt idx="6">
                  <c:v>59.704121169425854</c:v>
                </c:pt>
                <c:pt idx="7">
                  <c:v>82.599506868615705</c:v>
                </c:pt>
                <c:pt idx="8">
                  <c:v>97.146882705177873</c:v>
                </c:pt>
                <c:pt idx="9">
                  <c:v>100</c:v>
                </c:pt>
                <c:pt idx="10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48-4C65-9DDC-F3C505B7D3C3}"/>
            </c:ext>
          </c:extLst>
        </c:ser>
        <c:ser>
          <c:idx val="0"/>
          <c:order val="4"/>
          <c:tx>
            <c:strRef>
              <c:f>'DoB_0-11mm-sekundär'!$M$39</c:f>
              <c:strCache>
                <c:ptCount val="1"/>
                <c:pt idx="0">
                  <c:v>0,063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'DoB_0-11mm-sekundär'!$M$40:$M$41</c:f>
              <c:numCache>
                <c:formatCode>0.000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'DoB_0-11mm-sekundär'!$N$40:$N$41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48-4C65-9DDC-F3C505B7D3C3}"/>
            </c:ext>
          </c:extLst>
        </c:ser>
        <c:ser>
          <c:idx val="2"/>
          <c:order val="5"/>
          <c:tx>
            <c:strRef>
              <c:f>'DoB_0-11mm-sekundär'!$M$43</c:f>
              <c:strCache>
                <c:ptCount val="1"/>
                <c:pt idx="0">
                  <c:v>0,500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'DoB_0-11mm-sekundär'!$M$44:$M$45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'DoB_0-11mm-sekundär'!$N$44:$N$45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48-4C65-9DDC-F3C505B7D3C3}"/>
            </c:ext>
          </c:extLst>
        </c:ser>
        <c:ser>
          <c:idx val="3"/>
          <c:order val="6"/>
          <c:tx>
            <c:strRef>
              <c:f>'DoB_0-11mm-sekundär'!$M$47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'DoB_0-11mm-sekundär'!$M$48:$M$49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'DoB_0-11mm-sekundär'!$N$48:$N$49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48-4C65-9DDC-F3C505B7D3C3}"/>
            </c:ext>
          </c:extLst>
        </c:ser>
        <c:ser>
          <c:idx val="4"/>
          <c:order val="7"/>
          <c:tx>
            <c:strRef>
              <c:f>'DoB_0-11mm-sekundär'!$M$51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'DoB_0-11mm-sekundär'!$M$52:$M$53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'DoB_0-11mm-sekundär'!$N$52:$N$53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48-4C65-9DDC-F3C505B7D3C3}"/>
            </c:ext>
          </c:extLst>
        </c:ser>
        <c:ser>
          <c:idx val="5"/>
          <c:order val="8"/>
          <c:tx>
            <c:strRef>
              <c:f>'DoB_0-11mm-sekundär'!$M$55</c:f>
              <c:strCache>
                <c:ptCount val="1"/>
                <c:pt idx="0">
                  <c:v>4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'DoB_0-11mm-sekundär'!$M$56:$M$57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'DoB_0-11mm-sekundär'!$N$56:$N$57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548-4C65-9DDC-F3C505B7D3C3}"/>
            </c:ext>
          </c:extLst>
        </c:ser>
        <c:ser>
          <c:idx val="6"/>
          <c:order val="9"/>
          <c:tx>
            <c:strRef>
              <c:f>'DoB_0-11mm-sekundär'!$M$59</c:f>
              <c:strCache>
                <c:ptCount val="1"/>
                <c:pt idx="0">
                  <c:v>5,6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'DoB_0-11mm-sekundär'!$M$60:$M$61</c:f>
              <c:numCache>
                <c:formatCode>General</c:formatCode>
                <c:ptCount val="2"/>
                <c:pt idx="0">
                  <c:v>5.6</c:v>
                </c:pt>
                <c:pt idx="1">
                  <c:v>5.6</c:v>
                </c:pt>
              </c:numCache>
            </c:numRef>
          </c:xVal>
          <c:yVal>
            <c:numRef>
              <c:f>'DoB_0-11mm-sekundär'!$N$60:$N$61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548-4C65-9DDC-F3C505B7D3C3}"/>
            </c:ext>
          </c:extLst>
        </c:ser>
        <c:ser>
          <c:idx val="7"/>
          <c:order val="10"/>
          <c:tx>
            <c:strRef>
              <c:f>'DoB_0-11mm-sekundär'!$P$39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'DoB_0-11mm-sekundär'!$P$40:$P$41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'DoB_0-11mm-sekundär'!$Q$40:$Q$41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548-4C65-9DDC-F3C505B7D3C3}"/>
            </c:ext>
          </c:extLst>
        </c:ser>
        <c:ser>
          <c:idx val="8"/>
          <c:order val="11"/>
          <c:tx>
            <c:strRef>
              <c:f>'DoB_0-11mm-sekundär'!$P$43</c:f>
              <c:strCache>
                <c:ptCount val="1"/>
                <c:pt idx="0">
                  <c:v>11,2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'DoB_0-11mm-sekundär'!$P$44:$P$45</c:f>
              <c:numCache>
                <c:formatCode>General</c:formatCode>
                <c:ptCount val="2"/>
                <c:pt idx="0">
                  <c:v>11.2</c:v>
                </c:pt>
                <c:pt idx="1">
                  <c:v>11.2</c:v>
                </c:pt>
              </c:numCache>
            </c:numRef>
          </c:xVal>
          <c:yVal>
            <c:numRef>
              <c:f>'DoB_0-11mm-sekundär'!$Q$44:$Q$45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548-4C65-9DDC-F3C505B7D3C3}"/>
            </c:ext>
          </c:extLst>
        </c:ser>
        <c:ser>
          <c:idx val="9"/>
          <c:order val="12"/>
          <c:tx>
            <c:strRef>
              <c:f>'DoB_0-11mm-sekundär'!$P$47</c:f>
              <c:strCache>
                <c:ptCount val="1"/>
                <c:pt idx="0">
                  <c:v>16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'DoB_0-11mm-sekundär'!$P$48:$P$49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'DoB_0-11mm-sekundär'!$Q$48:$Q$49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548-4C65-9DDC-F3C505B7D3C3}"/>
            </c:ext>
          </c:extLst>
        </c:ser>
        <c:ser>
          <c:idx val="12"/>
          <c:order val="13"/>
          <c:tx>
            <c:strRef>
              <c:f>'DoB_0-11mm-sekundär'!$P$51</c:f>
              <c:strCache>
                <c:ptCount val="1"/>
                <c:pt idx="0">
                  <c:v>22,4</c:v>
                </c:pt>
              </c:strCache>
            </c:strRef>
          </c:tx>
          <c:spPr>
            <a:ln w="952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'DoB_0-11mm-sekundär'!$P$52:$P$53</c:f>
              <c:numCache>
                <c:formatCode>General</c:formatCode>
                <c:ptCount val="2"/>
                <c:pt idx="0">
                  <c:v>22.4</c:v>
                </c:pt>
                <c:pt idx="1">
                  <c:v>22.4</c:v>
                </c:pt>
              </c:numCache>
            </c:numRef>
          </c:xVal>
          <c:yVal>
            <c:numRef>
              <c:f>'DoB_0-11mm-sekundär'!$Q$52:$Q$53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548-4C65-9DDC-F3C505B7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</c:scatterChart>
      <c:scatterChart>
        <c:scatterStyle val="lineMarker"/>
        <c:varyColors val="0"/>
        <c:ser>
          <c:idx val="14"/>
          <c:order val="14"/>
          <c:tx>
            <c:strRef>
              <c:f>'DoB_0-11mm-sekundär'!$R$20</c:f>
              <c:strCache>
                <c:ptCount val="1"/>
                <c:pt idx="0">
                  <c:v>sekundär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'DoB_0-11mm-sekundär'!$M$21:$M$31</c:f>
              <c:numCache>
                <c:formatCode>General</c:formatCode>
                <c:ptCount val="11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22.4</c:v>
                </c:pt>
              </c:numCache>
            </c:numRef>
          </c:xVal>
          <c:yVal>
            <c:numRef>
              <c:f>'DoB_0-11mm-sekundär'!$R$21:$R$31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548-4C65-9DDC-F3C505B7D3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43008"/>
        <c:axId val="813238416"/>
      </c:scatterChart>
      <c:valAx>
        <c:axId val="312099328"/>
        <c:scaling>
          <c:logBase val="10"/>
          <c:orientation val="minMax"/>
          <c:max val="100"/>
        </c:scaling>
        <c:delete val="1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Sieböffnungsweite in mm</a:t>
                </a:r>
              </a:p>
            </c:rich>
          </c:tx>
          <c:layout>
            <c:manualLayout>
              <c:xMode val="edge"/>
              <c:yMode val="edge"/>
              <c:x val="0.43991495065527592"/>
              <c:y val="0.92748079954239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12096704"/>
        <c:crosses val="autoZero"/>
        <c:crossBetween val="midCat"/>
      </c:valAx>
      <c:valAx>
        <c:axId val="3120967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Siebdurchgang in M.-%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99328"/>
        <c:crossesAt val="1.0000000000000002E-3"/>
        <c:crossBetween val="midCat"/>
        <c:majorUnit val="10"/>
        <c:minorUnit val="5"/>
      </c:valAx>
      <c:valAx>
        <c:axId val="813238416"/>
        <c:scaling>
          <c:orientation val="maxMin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000" b="0" i="0" u="none" strike="noStrike" baseline="0">
                    <a:effectLst/>
                  </a:rPr>
                  <a:t>Siebrückstand in M.-%</a:t>
                </a:r>
                <a:endParaRPr lang="de-D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43008"/>
        <c:crosses val="max"/>
        <c:crossBetween val="midCat"/>
        <c:minorUnit val="5"/>
      </c:valAx>
      <c:valAx>
        <c:axId val="813243008"/>
        <c:scaling>
          <c:logBase val="10"/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1323841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'DoB_0-11mm-sek-Titel-14'!$D$10:$E$10</c:f>
          <c:strCache>
            <c:ptCount val="2"/>
            <c:pt idx="0">
              <c:v>Deckschicht ohne Bindemittel 0/11 mm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777504060851935E-2"/>
          <c:y val="9.2749556723187535E-2"/>
          <c:w val="0.83926528134484035"/>
          <c:h val="0.75971138027686469"/>
        </c:manualLayout>
      </c:layout>
      <c:scatterChart>
        <c:scatterStyle val="smoothMarker"/>
        <c:varyColors val="0"/>
        <c:ser>
          <c:idx val="1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557C-446E-9214-FBEB6A2CB3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'DoB_0-11mm-sek-Titel-14'!$M$21:$M$34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</c:v>
                </c:pt>
                <c:pt idx="11">
                  <c:v>32</c:v>
                </c:pt>
                <c:pt idx="12">
                  <c:v>45</c:v>
                </c:pt>
                <c:pt idx="13">
                  <c:v>56</c:v>
                </c:pt>
              </c:numCache>
            </c:numRef>
          </c:xVal>
          <c:yVal>
            <c:numRef>
              <c:f>'DoB_0-11mm-sek-Titel-14'!$O$21:$O$34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7C-446E-9214-FBEB6A2C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/>
      </c:scatterChart>
      <c:scatterChart>
        <c:scatterStyle val="lineMarker"/>
        <c:varyColors val="0"/>
        <c:ser>
          <c:idx val="11"/>
          <c:order val="1"/>
          <c:tx>
            <c:v>unten</c:v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dLbl>
              <c:idx val="1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57C-446E-9214-FBEB6A2CB3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'DoB_0-11mm-sek-Titel-14'!$M$21:$M$34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</c:v>
                </c:pt>
                <c:pt idx="11">
                  <c:v>32</c:v>
                </c:pt>
                <c:pt idx="12">
                  <c:v>45</c:v>
                </c:pt>
                <c:pt idx="13">
                  <c:v>56</c:v>
                </c:pt>
              </c:numCache>
            </c:numRef>
          </c:xVal>
          <c:yVal>
            <c:numRef>
              <c:f>'DoB_0-11mm-sek-Titel-14'!$P$21:$P$34</c:f>
              <c:numCache>
                <c:formatCode>General</c:formatCode>
                <c:ptCount val="14"/>
                <c:pt idx="1">
                  <c:v>8</c:v>
                </c:pt>
                <c:pt idx="3">
                  <c:v>15</c:v>
                </c:pt>
                <c:pt idx="6">
                  <c:v>47</c:v>
                </c:pt>
                <c:pt idx="8">
                  <c:v>90</c:v>
                </c:pt>
                <c:pt idx="9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57C-446E-9214-FBEB6A2CB3B2}"/>
            </c:ext>
          </c:extLst>
        </c:ser>
        <c:ser>
          <c:idx val="13"/>
          <c:order val="2"/>
          <c:tx>
            <c:strRef>
              <c:f>'DoB_0-11mm-sek-Titel-14'!$Q$20</c:f>
              <c:strCache>
                <c:ptCount val="1"/>
                <c:pt idx="0">
                  <c:v>oben</c:v>
                </c:pt>
              </c:strCache>
            </c:strRef>
          </c:tx>
          <c:spPr>
            <a:ln w="19050" cap="rnd">
              <a:solidFill>
                <a:schemeClr val="tx1">
                  <a:lumMod val="75000"/>
                  <a:lumOff val="25000"/>
                </a:schemeClr>
              </a:solidFill>
              <a:prstDash val="dash"/>
              <a:round/>
            </a:ln>
            <a:effectLst/>
          </c:spPr>
          <c:marker>
            <c:symbol val="circle"/>
            <c:size val="8"/>
            <c:spPr>
              <a:noFill/>
              <a:ln w="9525">
                <a:solidFill>
                  <a:schemeClr val="tx1">
                    <a:lumMod val="75000"/>
                    <a:lumOff val="25000"/>
                  </a:schemeClr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'DoB_0-11mm-sek-Titel-14'!$M$21:$M$34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</c:v>
                </c:pt>
                <c:pt idx="11">
                  <c:v>32</c:v>
                </c:pt>
                <c:pt idx="12">
                  <c:v>45</c:v>
                </c:pt>
                <c:pt idx="13">
                  <c:v>56</c:v>
                </c:pt>
              </c:numCache>
            </c:numRef>
          </c:xVal>
          <c:yVal>
            <c:numRef>
              <c:f>'DoB_0-11mm-sek-Titel-14'!$Q$21:$Q$34</c:f>
              <c:numCache>
                <c:formatCode>General</c:formatCode>
                <c:ptCount val="14"/>
                <c:pt idx="1">
                  <c:v>17</c:v>
                </c:pt>
                <c:pt idx="3">
                  <c:v>75</c:v>
                </c:pt>
                <c:pt idx="6">
                  <c:v>87</c:v>
                </c:pt>
                <c:pt idx="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57C-446E-9214-FBEB6A2CB3B2}"/>
            </c:ext>
          </c:extLst>
        </c:ser>
        <c:ser>
          <c:idx val="1"/>
          <c:order val="3"/>
          <c:tx>
            <c:strRef>
              <c:f>'DoB_0-11mm-sek-Titel-14'!$N$20</c:f>
              <c:strCache>
                <c:ptCount val="1"/>
                <c:pt idx="0">
                  <c:v>IST-Wert</c:v>
                </c:pt>
              </c:strCache>
            </c:strRef>
          </c:tx>
          <c:spPr>
            <a:ln w="15875" cap="rnd">
              <a:solidFill>
                <a:srgbClr val="00206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2700">
                <a:solidFill>
                  <a:srgbClr val="002060"/>
                </a:solidFill>
              </a:ln>
              <a:effectLst/>
            </c:spPr>
          </c:marker>
          <c:xVal>
            <c:numRef>
              <c:f>'DoB_0-11mm-sek-Titel-14'!$M$21:$M$34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</c:v>
                </c:pt>
                <c:pt idx="11">
                  <c:v>32</c:v>
                </c:pt>
                <c:pt idx="12">
                  <c:v>45</c:v>
                </c:pt>
                <c:pt idx="13">
                  <c:v>56</c:v>
                </c:pt>
              </c:numCache>
            </c:numRef>
          </c:xVal>
          <c:yVal>
            <c:numRef>
              <c:f>'DoB_0-11mm-sek-Titel-14'!$N$21:$N$34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4.7904191616766472</c:v>
                </c:pt>
                <c:pt idx="2">
                  <c:v>17.277210285311732</c:v>
                </c:pt>
                <c:pt idx="3">
                  <c:v>27.104614300810148</c:v>
                </c:pt>
                <c:pt idx="4">
                  <c:v>39.327227897146884</c:v>
                </c:pt>
                <c:pt idx="5">
                  <c:v>51.250440295878832</c:v>
                </c:pt>
                <c:pt idx="6">
                  <c:v>59.704121169425854</c:v>
                </c:pt>
                <c:pt idx="7">
                  <c:v>81.014441704825643</c:v>
                </c:pt>
                <c:pt idx="8">
                  <c:v>95.561817541387811</c:v>
                </c:pt>
                <c:pt idx="9">
                  <c:v>98.414934836209937</c:v>
                </c:pt>
                <c:pt idx="10">
                  <c:v>98.591053187742162</c:v>
                </c:pt>
                <c:pt idx="11">
                  <c:v>98.943289890806625</c:v>
                </c:pt>
                <c:pt idx="12">
                  <c:v>99.295526593871088</c:v>
                </c:pt>
                <c:pt idx="13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557C-446E-9214-FBEB6A2CB3B2}"/>
            </c:ext>
          </c:extLst>
        </c:ser>
        <c:ser>
          <c:idx val="0"/>
          <c:order val="4"/>
          <c:tx>
            <c:strRef>
              <c:f>'DoB_0-11mm-sek-Titel-14'!$M$42</c:f>
              <c:strCache>
                <c:ptCount val="1"/>
                <c:pt idx="0">
                  <c:v>0,063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'DoB_0-11mm-sek-Titel-14'!$M$43:$M$44</c:f>
              <c:numCache>
                <c:formatCode>0.000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'DoB_0-11mm-sek-Titel-14'!$N$43:$N$44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557C-446E-9214-FBEB6A2CB3B2}"/>
            </c:ext>
          </c:extLst>
        </c:ser>
        <c:ser>
          <c:idx val="2"/>
          <c:order val="5"/>
          <c:tx>
            <c:strRef>
              <c:f>'DoB_0-11mm-sek-Titel-14'!$M$46</c:f>
              <c:strCache>
                <c:ptCount val="1"/>
                <c:pt idx="0">
                  <c:v>0,500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'DoB_0-11mm-sek-Titel-14'!$M$47:$M$48</c:f>
              <c:numCache>
                <c:formatCode>0.000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'DoB_0-11mm-sek-Titel-14'!$N$47:$N$48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557C-446E-9214-FBEB6A2CB3B2}"/>
            </c:ext>
          </c:extLst>
        </c:ser>
        <c:ser>
          <c:idx val="3"/>
          <c:order val="6"/>
          <c:tx>
            <c:strRef>
              <c:f>'DoB_0-11mm-sek-Titel-14'!$M$50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'DoB_0-11mm-sek-Titel-14'!$M$51:$M$52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'DoB_0-11mm-sek-Titel-14'!$N$51:$N$52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57C-446E-9214-FBEB6A2CB3B2}"/>
            </c:ext>
          </c:extLst>
        </c:ser>
        <c:ser>
          <c:idx val="4"/>
          <c:order val="7"/>
          <c:tx>
            <c:strRef>
              <c:f>'DoB_0-11mm-sek-Titel-14'!$M$54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'DoB_0-11mm-sek-Titel-14'!$M$55:$M$56</c:f>
              <c:numCache>
                <c:formatCode>General</c:formatCode>
                <c:ptCount val="2"/>
                <c:pt idx="0">
                  <c:v>2</c:v>
                </c:pt>
                <c:pt idx="1">
                  <c:v>2</c:v>
                </c:pt>
              </c:numCache>
            </c:numRef>
          </c:xVal>
          <c:yVal>
            <c:numRef>
              <c:f>'DoB_0-11mm-sek-Titel-14'!$N$55:$N$56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557C-446E-9214-FBEB6A2CB3B2}"/>
            </c:ext>
          </c:extLst>
        </c:ser>
        <c:ser>
          <c:idx val="5"/>
          <c:order val="8"/>
          <c:tx>
            <c:strRef>
              <c:f>'DoB_0-11mm-sek-Titel-14'!$M$58</c:f>
              <c:strCache>
                <c:ptCount val="1"/>
                <c:pt idx="0">
                  <c:v>4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'DoB_0-11mm-sek-Titel-14'!$M$59:$M$60</c:f>
              <c:numCache>
                <c:formatCode>General</c:formatCode>
                <c:ptCount val="2"/>
                <c:pt idx="0">
                  <c:v>4</c:v>
                </c:pt>
                <c:pt idx="1">
                  <c:v>4</c:v>
                </c:pt>
              </c:numCache>
            </c:numRef>
          </c:xVal>
          <c:yVal>
            <c:numRef>
              <c:f>'DoB_0-11mm-sek-Titel-14'!$N$59:$N$60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557C-446E-9214-FBEB6A2CB3B2}"/>
            </c:ext>
          </c:extLst>
        </c:ser>
        <c:ser>
          <c:idx val="6"/>
          <c:order val="9"/>
          <c:tx>
            <c:strRef>
              <c:f>'DoB_0-11mm-sek-Titel-14'!$M$62</c:f>
              <c:strCache>
                <c:ptCount val="1"/>
                <c:pt idx="0">
                  <c:v>5,6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'DoB_0-11mm-sek-Titel-14'!$M$63:$M$64</c:f>
              <c:numCache>
                <c:formatCode>General</c:formatCode>
                <c:ptCount val="2"/>
                <c:pt idx="0">
                  <c:v>5.6</c:v>
                </c:pt>
                <c:pt idx="1">
                  <c:v>5.6</c:v>
                </c:pt>
              </c:numCache>
            </c:numRef>
          </c:xVal>
          <c:yVal>
            <c:numRef>
              <c:f>'DoB_0-11mm-sek-Titel-14'!$N$63:$N$64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557C-446E-9214-FBEB6A2CB3B2}"/>
            </c:ext>
          </c:extLst>
        </c:ser>
        <c:ser>
          <c:idx val="7"/>
          <c:order val="10"/>
          <c:tx>
            <c:strRef>
              <c:f>'DoB_0-11mm-sek-Titel-14'!$P$42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'DoB_0-11mm-sek-Titel-14'!$P$43:$P$44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'DoB_0-11mm-sek-Titel-14'!$Q$43:$Q$44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557C-446E-9214-FBEB6A2CB3B2}"/>
            </c:ext>
          </c:extLst>
        </c:ser>
        <c:ser>
          <c:idx val="8"/>
          <c:order val="11"/>
          <c:tx>
            <c:strRef>
              <c:f>'DoB_0-11mm-sek-Titel-14'!$P$46</c:f>
              <c:strCache>
                <c:ptCount val="1"/>
                <c:pt idx="0">
                  <c:v>11,2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'DoB_0-11mm-sek-Titel-14'!$P$47:$P$48</c:f>
              <c:numCache>
                <c:formatCode>General</c:formatCode>
                <c:ptCount val="2"/>
                <c:pt idx="0">
                  <c:v>11.2</c:v>
                </c:pt>
                <c:pt idx="1">
                  <c:v>11.2</c:v>
                </c:pt>
              </c:numCache>
            </c:numRef>
          </c:xVal>
          <c:yVal>
            <c:numRef>
              <c:f>'DoB_0-11mm-sek-Titel-14'!$Q$47:$Q$48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557C-446E-9214-FBEB6A2CB3B2}"/>
            </c:ext>
          </c:extLst>
        </c:ser>
        <c:ser>
          <c:idx val="9"/>
          <c:order val="12"/>
          <c:tx>
            <c:strRef>
              <c:f>'DoB_0-11mm-sek-Titel-14'!$P$50</c:f>
              <c:strCache>
                <c:ptCount val="1"/>
                <c:pt idx="0">
                  <c:v>16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'DoB_0-11mm-sek-Titel-14'!$P$51:$P$52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'DoB_0-11mm-sek-Titel-14'!$Q$51:$Q$52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557C-446E-9214-FBEB6A2CB3B2}"/>
            </c:ext>
          </c:extLst>
        </c:ser>
        <c:ser>
          <c:idx val="12"/>
          <c:order val="13"/>
          <c:tx>
            <c:strRef>
              <c:f>'DoB_0-11mm-sek-Titel-14'!$P$54</c:f>
              <c:strCache>
                <c:ptCount val="1"/>
                <c:pt idx="0">
                  <c:v>22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'DoB_0-11mm-sek-Titel-14'!$P$55:$P$56</c:f>
              <c:numCache>
                <c:formatCode>General</c:formatCod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xVal>
          <c:yVal>
            <c:numRef>
              <c:f>'DoB_0-11mm-sek-Titel-14'!$Q$55:$Q$56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557C-446E-9214-FBEB6A2C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</c:scatterChart>
      <c:scatterChart>
        <c:scatterStyle val="lineMarker"/>
        <c:varyColors val="0"/>
        <c:ser>
          <c:idx val="17"/>
          <c:order val="14"/>
          <c:tx>
            <c:strRef>
              <c:f>'DoB_0-11mm-sek-Titel-14'!$P$58</c:f>
              <c:strCache>
                <c:ptCount val="1"/>
                <c:pt idx="0">
                  <c:v>32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'DoB_0-11mm-sek-Titel-14'!$P$59:$P$60</c:f>
              <c:numCache>
                <c:formatCode>General</c:formatCode>
                <c:ptCount val="2"/>
                <c:pt idx="0">
                  <c:v>32</c:v>
                </c:pt>
                <c:pt idx="1">
                  <c:v>32</c:v>
                </c:pt>
              </c:numCache>
            </c:numRef>
          </c:xVal>
          <c:yVal>
            <c:numRef>
              <c:f>'DoB_0-11mm-sek-Titel-14'!$Q$59:$Q$60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557C-446E-9214-FBEB6A2CB3B2}"/>
            </c:ext>
          </c:extLst>
        </c:ser>
        <c:ser>
          <c:idx val="15"/>
          <c:order val="15"/>
          <c:tx>
            <c:strRef>
              <c:f>'DoB_0-11mm-sek-Titel-14'!$P$62</c:f>
              <c:strCache>
                <c:ptCount val="1"/>
                <c:pt idx="0">
                  <c:v>45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'DoB_0-11mm-sek-Titel-14'!$P$63:$P$64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'DoB_0-11mm-sek-Titel-14'!$Q$63:$Q$64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557C-446E-9214-FBEB6A2CB3B2}"/>
            </c:ext>
          </c:extLst>
        </c:ser>
        <c:ser>
          <c:idx val="16"/>
          <c:order val="16"/>
          <c:tx>
            <c:strRef>
              <c:f>'DoB_0-11mm-sek-Titel-14'!$P$66</c:f>
              <c:strCache>
                <c:ptCount val="1"/>
                <c:pt idx="0">
                  <c:v>56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'DoB_0-11mm-sek-Titel-14'!$P$67:$P$68</c:f>
              <c:numCache>
                <c:formatCode>General</c:formatCode>
                <c:ptCount val="2"/>
                <c:pt idx="0">
                  <c:v>56</c:v>
                </c:pt>
                <c:pt idx="1">
                  <c:v>56</c:v>
                </c:pt>
              </c:numCache>
            </c:numRef>
          </c:xVal>
          <c:yVal>
            <c:numRef>
              <c:f>'DoB_0-11mm-sek-Titel-14'!$Q$67:$Q$68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557C-446E-9214-FBEB6A2CB3B2}"/>
            </c:ext>
          </c:extLst>
        </c:ser>
        <c:ser>
          <c:idx val="14"/>
          <c:order val="17"/>
          <c:tx>
            <c:strRef>
              <c:f>'DoB_0-11mm-sek-Titel-14'!$R$20</c:f>
              <c:strCache>
                <c:ptCount val="1"/>
                <c:pt idx="0">
                  <c:v>sekundär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'DoB_0-11mm-sek-Titel-14'!$M$21:$M$34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0.5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  <c:pt idx="6">
                  <c:v>5.6</c:v>
                </c:pt>
                <c:pt idx="7">
                  <c:v>8</c:v>
                </c:pt>
                <c:pt idx="8">
                  <c:v>11.2</c:v>
                </c:pt>
                <c:pt idx="9">
                  <c:v>16</c:v>
                </c:pt>
                <c:pt idx="10">
                  <c:v>22</c:v>
                </c:pt>
                <c:pt idx="11">
                  <c:v>32</c:v>
                </c:pt>
                <c:pt idx="12">
                  <c:v>45</c:v>
                </c:pt>
                <c:pt idx="13">
                  <c:v>56</c:v>
                </c:pt>
              </c:numCache>
            </c:numRef>
          </c:xVal>
          <c:yVal>
            <c:numRef>
              <c:f>'DoB_0-11mm-sek-Titel-14'!$R$21:$R$34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557C-446E-9214-FBEB6A2CB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43008"/>
        <c:axId val="813238416"/>
      </c:scatterChart>
      <c:valAx>
        <c:axId val="312099328"/>
        <c:scaling>
          <c:logBase val="10"/>
          <c:orientation val="minMax"/>
          <c:max val="100"/>
        </c:scaling>
        <c:delete val="1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Sieböffnungsweite in mm</a:t>
                </a:r>
              </a:p>
            </c:rich>
          </c:tx>
          <c:layout>
            <c:manualLayout>
              <c:xMode val="edge"/>
              <c:yMode val="edge"/>
              <c:x val="0.43991495065527592"/>
              <c:y val="0.927480799542398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12096704"/>
        <c:crosses val="autoZero"/>
        <c:crossBetween val="midCat"/>
      </c:valAx>
      <c:valAx>
        <c:axId val="3120967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Siebdurchgang in M.-%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99328"/>
        <c:crossesAt val="1.0000000000000002E-3"/>
        <c:crossBetween val="midCat"/>
        <c:majorUnit val="10"/>
        <c:minorUnit val="5"/>
      </c:valAx>
      <c:valAx>
        <c:axId val="813238416"/>
        <c:scaling>
          <c:orientation val="maxMin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0" i="0" u="none" strike="noStrike" baseline="0">
                    <a:effectLst/>
                  </a:rPr>
                  <a:t>Siebrückstand in M.-%</a:t>
                </a:r>
                <a:endParaRPr lang="de-D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43008"/>
        <c:crosses val="max"/>
        <c:crossBetween val="midCat"/>
        <c:minorUnit val="5"/>
      </c:valAx>
      <c:valAx>
        <c:axId val="813243008"/>
        <c:scaling>
          <c:logBase val="10"/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13238416"/>
        <c:crosses val="autoZero"/>
        <c:crossBetween val="midCat"/>
      </c:valAx>
      <c:spPr>
        <a:noFill/>
        <a:ln>
          <a:noFill/>
        </a:ln>
        <a:effectLst/>
      </c:spPr>
    </c:plotArea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'Splitt-Schotter_0-56'!$D$10:$E$10</c:f>
          <c:strCache>
            <c:ptCount val="2"/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8.0777504060851935E-2"/>
          <c:y val="9.2749556723187535E-2"/>
          <c:w val="0.83926528134484035"/>
          <c:h val="0.75971138027686469"/>
        </c:manualLayout>
      </c:layout>
      <c:scatterChart>
        <c:scatterStyle val="smoothMarker"/>
        <c:varyColors val="0"/>
        <c:ser>
          <c:idx val="10"/>
          <c:order val="0"/>
          <c:spPr>
            <a:ln w="19050" cap="rnd">
              <a:noFill/>
              <a:round/>
            </a:ln>
            <a:effectLst/>
          </c:spPr>
          <c:marker>
            <c:symbol val="none"/>
          </c:marker>
          <c:dPt>
            <c:idx val="10"/>
            <c:marker>
              <c:symbol val="circle"/>
              <c:size val="5"/>
              <c:spPr>
                <a:noFill/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3F4-4229-B96C-F78C460D426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'Splitt-Schotter_0-56'!$M$21:$M$34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5.6</c:v>
                </c:pt>
                <c:pt idx="8">
                  <c:v>8</c:v>
                </c:pt>
                <c:pt idx="9">
                  <c:v>16</c:v>
                </c:pt>
                <c:pt idx="10">
                  <c:v>31.5</c:v>
                </c:pt>
                <c:pt idx="11">
                  <c:v>45</c:v>
                </c:pt>
                <c:pt idx="12">
                  <c:v>56</c:v>
                </c:pt>
                <c:pt idx="13">
                  <c:v>63</c:v>
                </c:pt>
              </c:numCache>
            </c:numRef>
          </c:xVal>
          <c:yVal>
            <c:numRef>
              <c:f>'Splitt-Schotter_0-56'!$O$21:$O$34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3F4-4229-B96C-F78C460D4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/>
      </c:scatterChart>
      <c:scatterChart>
        <c:scatterStyle val="lineMarker"/>
        <c:varyColors val="0"/>
        <c:ser>
          <c:idx val="1"/>
          <c:order val="3"/>
          <c:tx>
            <c:strRef>
              <c:f>'Splitt-Schotter_0-56'!$N$20</c:f>
              <c:strCache>
                <c:ptCount val="1"/>
                <c:pt idx="0">
                  <c:v>IST-Wert</c:v>
                </c:pt>
              </c:strCache>
            </c:strRef>
          </c:tx>
          <c:spPr>
            <a:ln w="15875" cap="rnd">
              <a:solidFill>
                <a:srgbClr val="FF0000"/>
              </a:solidFill>
              <a:round/>
            </a:ln>
            <a:effectLst/>
          </c:spPr>
          <c:marker>
            <c:symbol val="diamond"/>
            <c:size val="7"/>
            <c:spPr>
              <a:noFill/>
              <a:ln w="12700">
                <a:solidFill>
                  <a:srgbClr val="002060"/>
                </a:solidFill>
              </a:ln>
              <a:effectLst/>
            </c:spPr>
          </c:marker>
          <c:xVal>
            <c:numRef>
              <c:f>'Splitt-Schotter_0-56'!$M$21:$M$34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5.6</c:v>
                </c:pt>
                <c:pt idx="8">
                  <c:v>8</c:v>
                </c:pt>
                <c:pt idx="9">
                  <c:v>16</c:v>
                </c:pt>
                <c:pt idx="10">
                  <c:v>31.5</c:v>
                </c:pt>
                <c:pt idx="11">
                  <c:v>45</c:v>
                </c:pt>
                <c:pt idx="12">
                  <c:v>56</c:v>
                </c:pt>
                <c:pt idx="13">
                  <c:v>63</c:v>
                </c:pt>
              </c:numCache>
            </c:numRef>
          </c:xVal>
          <c:yVal>
            <c:numRef>
              <c:f>'Splitt-Schotter_0-56'!$N$21:$N$34</c:f>
              <c:numCache>
                <c:formatCode>0.0</c:formatCode>
                <c:ptCount val="14"/>
                <c:pt idx="0" formatCode="General">
                  <c:v>0</c:v>
                </c:pt>
                <c:pt idx="1">
                  <c:v>0.66284257488846399</c:v>
                </c:pt>
                <c:pt idx="2">
                  <c:v>0.89228808158062467</c:v>
                </c:pt>
                <c:pt idx="3">
                  <c:v>1.4021669853409815</c:v>
                </c:pt>
                <c:pt idx="4">
                  <c:v>1.5678776290630976</c:v>
                </c:pt>
                <c:pt idx="5">
                  <c:v>1.7080943275971958</c:v>
                </c:pt>
                <c:pt idx="6">
                  <c:v>2.1287444231994903</c:v>
                </c:pt>
                <c:pt idx="7">
                  <c:v>10.694710006373485</c:v>
                </c:pt>
                <c:pt idx="8">
                  <c:v>14.136392606755894</c:v>
                </c:pt>
                <c:pt idx="9">
                  <c:v>22.676864244741871</c:v>
                </c:pt>
                <c:pt idx="10">
                  <c:v>54.697259400892285</c:v>
                </c:pt>
                <c:pt idx="11">
                  <c:v>89.738687061822816</c:v>
                </c:pt>
                <c:pt idx="12">
                  <c:v>99.974506054811982</c:v>
                </c:pt>
                <c:pt idx="13">
                  <c:v>99.974506054811982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3F4-4229-B96C-F78C460D4268}"/>
            </c:ext>
          </c:extLst>
        </c:ser>
        <c:ser>
          <c:idx val="0"/>
          <c:order val="4"/>
          <c:tx>
            <c:strRef>
              <c:f>'Splitt-Schotter_0-56'!$M$46</c:f>
              <c:strCache>
                <c:ptCount val="1"/>
                <c:pt idx="0">
                  <c:v>0,063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'Splitt-Schotter_0-56'!$M$47:$M$48</c:f>
              <c:numCache>
                <c:formatCode>0.000</c:formatCode>
                <c:ptCount val="2"/>
                <c:pt idx="0">
                  <c:v>6.3E-2</c:v>
                </c:pt>
                <c:pt idx="1">
                  <c:v>6.3E-2</c:v>
                </c:pt>
              </c:numCache>
            </c:numRef>
          </c:xVal>
          <c:yVal>
            <c:numRef>
              <c:f>'Splitt-Schotter_0-56'!$N$47:$N$48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3F4-4229-B96C-F78C460D4268}"/>
            </c:ext>
          </c:extLst>
        </c:ser>
        <c:ser>
          <c:idx val="2"/>
          <c:order val="5"/>
          <c:tx>
            <c:strRef>
              <c:f>'Splitt-Schotter_0-56'!$M$50</c:f>
              <c:strCache>
                <c:ptCount val="1"/>
                <c:pt idx="0">
                  <c:v>0,125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'Splitt-Schotter_0-56'!$M$51:$M$52</c:f>
              <c:numCache>
                <c:formatCode>0.000</c:formatCode>
                <c:ptCount val="2"/>
                <c:pt idx="0">
                  <c:v>0.125</c:v>
                </c:pt>
                <c:pt idx="1">
                  <c:v>0.125</c:v>
                </c:pt>
              </c:numCache>
            </c:numRef>
          </c:xVal>
          <c:yVal>
            <c:numRef>
              <c:f>'Splitt-Schotter_0-56'!$N$51:$N$52</c:f>
              <c:numCache>
                <c:formatCode>0.0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3F4-4229-B96C-F78C460D4268}"/>
            </c:ext>
          </c:extLst>
        </c:ser>
        <c:ser>
          <c:idx val="3"/>
          <c:order val="6"/>
          <c:tx>
            <c:strRef>
              <c:f>'Splitt-Schotter_0-56'!$M$54</c:f>
              <c:strCache>
                <c:ptCount val="1"/>
                <c:pt idx="0">
                  <c:v>0,25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'Splitt-Schotter_0-56'!$M$55:$M$56</c:f>
              <c:numCache>
                <c:formatCode>General</c:formatCode>
                <c:ptCount val="2"/>
                <c:pt idx="0">
                  <c:v>0.25</c:v>
                </c:pt>
                <c:pt idx="1">
                  <c:v>0.25</c:v>
                </c:pt>
              </c:numCache>
            </c:numRef>
          </c:xVal>
          <c:yVal>
            <c:numRef>
              <c:f>'Splitt-Schotter_0-56'!$N$55:$N$56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3F4-4229-B96C-F78C460D4268}"/>
            </c:ext>
          </c:extLst>
        </c:ser>
        <c:ser>
          <c:idx val="4"/>
          <c:order val="7"/>
          <c:tx>
            <c:strRef>
              <c:f>'Splitt-Schotter_0-56'!$M$58</c:f>
              <c:strCache>
                <c:ptCount val="1"/>
                <c:pt idx="0">
                  <c:v>0,5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'Splitt-Schotter_0-56'!$M$59:$M$60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xVal>
          <c:yVal>
            <c:numRef>
              <c:f>'Splitt-Schotter_0-56'!$N$59:$N$60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3F4-4229-B96C-F78C460D4268}"/>
            </c:ext>
          </c:extLst>
        </c:ser>
        <c:ser>
          <c:idx val="5"/>
          <c:order val="8"/>
          <c:tx>
            <c:strRef>
              <c:f>'Splitt-Schotter_0-56'!$M$62</c:f>
              <c:strCache>
                <c:ptCount val="1"/>
                <c:pt idx="0">
                  <c:v>1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  <a:headEnd type="none" w="med" len="med"/>
              <a:tailEnd type="none" w="med" len="med"/>
            </a:ln>
            <a:effectLst/>
          </c:spPr>
          <c:marker>
            <c:symbol val="none"/>
          </c:marker>
          <c:xVal>
            <c:numRef>
              <c:f>'Splitt-Schotter_0-56'!$M$63:$M$64</c:f>
              <c:numCache>
                <c:formatCode>General</c:formatCode>
                <c:ptCount val="2"/>
                <c:pt idx="0">
                  <c:v>1</c:v>
                </c:pt>
                <c:pt idx="1">
                  <c:v>1</c:v>
                </c:pt>
              </c:numCache>
            </c:numRef>
          </c:xVal>
          <c:yVal>
            <c:numRef>
              <c:f>'Splitt-Schotter_0-56'!$N$63:$N$64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3F4-4229-B96C-F78C460D4268}"/>
            </c:ext>
          </c:extLst>
        </c:ser>
        <c:ser>
          <c:idx val="6"/>
          <c:order val="9"/>
          <c:tx>
            <c:strRef>
              <c:f>'Splitt-Schotter_0-56'!$M$66</c:f>
              <c:strCache>
                <c:ptCount val="1"/>
                <c:pt idx="0">
                  <c:v>2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'Splitt-Schotter_0-56'!$M$67:$M$67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'Splitt-Schotter_0-56'!$N$67:$N$67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3F4-4229-B96C-F78C460D4268}"/>
            </c:ext>
          </c:extLst>
        </c:ser>
        <c:ser>
          <c:idx val="7"/>
          <c:order val="10"/>
          <c:tx>
            <c:strRef>
              <c:f>'Splitt-Schotter_0-56'!$P$46</c:f>
              <c:strCache>
                <c:ptCount val="1"/>
                <c:pt idx="0">
                  <c:v>5,6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'Splitt-Schotter_0-56'!$P$47:$P$48</c:f>
              <c:numCache>
                <c:formatCode>General</c:formatCode>
                <c:ptCount val="2"/>
                <c:pt idx="0">
                  <c:v>5.6</c:v>
                </c:pt>
                <c:pt idx="1">
                  <c:v>5.6</c:v>
                </c:pt>
              </c:numCache>
            </c:numRef>
          </c:xVal>
          <c:yVal>
            <c:numRef>
              <c:f>'Splitt-Schotter_0-56'!$Q$47:$Q$48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3F4-4229-B96C-F78C460D4268}"/>
            </c:ext>
          </c:extLst>
        </c:ser>
        <c:ser>
          <c:idx val="8"/>
          <c:order val="11"/>
          <c:tx>
            <c:strRef>
              <c:f>'Splitt-Schotter_0-56'!$P$50</c:f>
              <c:strCache>
                <c:ptCount val="1"/>
                <c:pt idx="0">
                  <c:v>8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'Splitt-Schotter_0-56'!$P$51:$P$52</c:f>
              <c:numCache>
                <c:formatCode>General</c:formatCode>
                <c:ptCount val="2"/>
                <c:pt idx="0">
                  <c:v>8</c:v>
                </c:pt>
                <c:pt idx="1">
                  <c:v>8</c:v>
                </c:pt>
              </c:numCache>
            </c:numRef>
          </c:xVal>
          <c:yVal>
            <c:numRef>
              <c:f>'Splitt-Schotter_0-56'!$Q$51:$Q$52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3F4-4229-B96C-F78C460D4268}"/>
            </c:ext>
          </c:extLst>
        </c:ser>
        <c:ser>
          <c:idx val="9"/>
          <c:order val="12"/>
          <c:tx>
            <c:strRef>
              <c:f>'Splitt-Schotter_0-56'!$P$54</c:f>
              <c:strCache>
                <c:ptCount val="1"/>
                <c:pt idx="0">
                  <c:v>16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'Splitt-Schotter_0-56'!$P$55:$P$56</c:f>
              <c:numCache>
                <c:formatCode>General</c:formatCod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xVal>
          <c:yVal>
            <c:numRef>
              <c:f>'Splitt-Schotter_0-56'!$Q$55:$Q$56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3F4-4229-B96C-F78C460D4268}"/>
            </c:ext>
          </c:extLst>
        </c:ser>
        <c:ser>
          <c:idx val="12"/>
          <c:order val="13"/>
          <c:tx>
            <c:strRef>
              <c:f>'Splitt-Schotter_0-56'!$P$58</c:f>
              <c:strCache>
                <c:ptCount val="1"/>
                <c:pt idx="0">
                  <c:v>31,5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'Splitt-Schotter_0-56'!$P$59:$P$60</c:f>
              <c:numCache>
                <c:formatCode>General</c:formatCode>
                <c:ptCount val="2"/>
                <c:pt idx="0">
                  <c:v>31.5</c:v>
                </c:pt>
                <c:pt idx="1">
                  <c:v>31.5</c:v>
                </c:pt>
              </c:numCache>
            </c:numRef>
          </c:xVal>
          <c:yVal>
            <c:numRef>
              <c:f>'Splitt-Schotter_0-56'!$Q$59:$Q$60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3F4-4229-B96C-F78C460D4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99328"/>
        <c:axId val="312096704"/>
        <c:extLst>
          <c:ext xmlns:c15="http://schemas.microsoft.com/office/drawing/2012/chart" uri="{02D57815-91ED-43cb-92C2-25804820EDAC}">
            <c15:filteredScatterSeries>
              <c15:ser>
                <c:idx val="11"/>
                <c:order val="1"/>
                <c:tx>
                  <c:v>unten</c:v>
                </c:tx>
                <c:spPr>
                  <a:ln w="19050" cap="rnd">
                    <a:solidFill>
                      <a:schemeClr val="tx1">
                        <a:lumMod val="75000"/>
                        <a:lumOff val="2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8"/>
                  <c:spPr>
                    <a:noFill/>
                    <a:ln w="9525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ln>
                    <a:effectLst/>
                  </c:spPr>
                </c:marker>
                <c:dLbls>
                  <c:dLbl>
                    <c:idx val="1"/>
                    <c:dLblPos val="l"/>
                    <c:showLegendKey val="0"/>
                    <c:showVal val="1"/>
                    <c:showCatName val="0"/>
                    <c:showSerName val="0"/>
                    <c:showPercent val="0"/>
                    <c:showBubbleSize val="0"/>
                    <c:extLst>
                      <c:ext uri="{CE6537A1-D6FC-4f65-9D91-7224C49458BB}"/>
                      <c:ext xmlns:c16="http://schemas.microsoft.com/office/drawing/2014/chart" uri="{C3380CC4-5D6E-409C-BE32-E72D297353CC}">
                        <c16:uniqueId val="{00000002-E3F4-4229-B96C-F78C460D4268}"/>
                      </c:ext>
                    </c:extLst>
                  </c:dLbl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>
                      <c:ext uri="{02D57815-91ED-43cb-92C2-25804820EDAC}">
                        <c15:formulaRef>
                          <c15:sqref>'Splitt-Schotter_0-56'!$M$21:$M$34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6.3E-2</c:v>
                      </c:pt>
                      <c:pt idx="2">
                        <c:v>0.125</c:v>
                      </c:pt>
                      <c:pt idx="3">
                        <c:v>0.25</c:v>
                      </c:pt>
                      <c:pt idx="4">
                        <c:v>0.5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5.6</c:v>
                      </c:pt>
                      <c:pt idx="8">
                        <c:v>8</c:v>
                      </c:pt>
                      <c:pt idx="9">
                        <c:v>16</c:v>
                      </c:pt>
                      <c:pt idx="10">
                        <c:v>31.5</c:v>
                      </c:pt>
                      <c:pt idx="11">
                        <c:v>45</c:v>
                      </c:pt>
                      <c:pt idx="12">
                        <c:v>56</c:v>
                      </c:pt>
                      <c:pt idx="13">
                        <c:v>63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'Splitt-Schotter_0-56'!$P$21:$P$34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1">
                        <c:v>8</c:v>
                      </c:pt>
                      <c:pt idx="3">
                        <c:v>15</c:v>
                      </c:pt>
                      <c:pt idx="6">
                        <c:v>47</c:v>
                      </c:pt>
                      <c:pt idx="8">
                        <c:v>90</c:v>
                      </c:pt>
                      <c:pt idx="9">
                        <c:v>100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E3F4-4229-B96C-F78C460D4268}"/>
                  </c:ext>
                </c:extLst>
              </c15:ser>
            </c15:filteredScatterSeries>
            <c15:filteredScatterSeries>
              <c15:ser>
                <c:idx val="13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'Splitt-Schotter_0-56'!$Q$20</c15:sqref>
                        </c15:formulaRef>
                      </c:ext>
                    </c:extLst>
                    <c:strCache>
                      <c:ptCount val="1"/>
                      <c:pt idx="0">
                        <c:v>oben</c:v>
                      </c:pt>
                    </c:strCache>
                  </c:strRef>
                </c:tx>
                <c:spPr>
                  <a:ln w="19050" cap="rnd">
                    <a:solidFill>
                      <a:schemeClr val="tx1">
                        <a:lumMod val="75000"/>
                        <a:lumOff val="25000"/>
                      </a:schemeClr>
                    </a:solidFill>
                    <a:prstDash val="dash"/>
                    <a:round/>
                  </a:ln>
                  <a:effectLst/>
                </c:spPr>
                <c:marker>
                  <c:symbol val="circle"/>
                  <c:size val="8"/>
                  <c:spPr>
                    <a:noFill/>
                    <a:ln w="9525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ln>
                    <a:effectLst/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de-DE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'Splitt-Schotter_0-56'!$M$21:$M$34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6.3E-2</c:v>
                      </c:pt>
                      <c:pt idx="2">
                        <c:v>0.125</c:v>
                      </c:pt>
                      <c:pt idx="3">
                        <c:v>0.25</c:v>
                      </c:pt>
                      <c:pt idx="4">
                        <c:v>0.5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5.6</c:v>
                      </c:pt>
                      <c:pt idx="8">
                        <c:v>8</c:v>
                      </c:pt>
                      <c:pt idx="9">
                        <c:v>16</c:v>
                      </c:pt>
                      <c:pt idx="10">
                        <c:v>31.5</c:v>
                      </c:pt>
                      <c:pt idx="11">
                        <c:v>45</c:v>
                      </c:pt>
                      <c:pt idx="12">
                        <c:v>56</c:v>
                      </c:pt>
                      <c:pt idx="13">
                        <c:v>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'Splitt-Schotter_0-56'!$Q$21:$Q$34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1">
                        <c:v>17</c:v>
                      </c:pt>
                      <c:pt idx="3">
                        <c:v>75</c:v>
                      </c:pt>
                      <c:pt idx="6">
                        <c:v>87</c:v>
                      </c:pt>
                      <c:pt idx="8">
                        <c:v>100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3F4-4229-B96C-F78C460D4268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'Splitt-Schotter_0-56'!$S$20</c15:sqref>
                        </c15:formulaRef>
                      </c:ext>
                    </c:extLst>
                    <c:strCache>
                      <c:ptCount val="1"/>
                      <c:pt idx="0">
                        <c:v>ideal</c:v>
                      </c:pt>
                    </c:strCache>
                  </c:strRef>
                </c:tx>
                <c:spPr>
                  <a:ln w="15875" cap="rnd">
                    <a:solidFill>
                      <a:schemeClr val="accent6">
                        <a:lumMod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'Splitt-Schotter_0-56'!$M$21:$M$34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6.3E-2</c:v>
                      </c:pt>
                      <c:pt idx="2">
                        <c:v>0.125</c:v>
                      </c:pt>
                      <c:pt idx="3">
                        <c:v>0.25</c:v>
                      </c:pt>
                      <c:pt idx="4">
                        <c:v>0.5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5.6</c:v>
                      </c:pt>
                      <c:pt idx="8">
                        <c:v>8</c:v>
                      </c:pt>
                      <c:pt idx="9">
                        <c:v>16</c:v>
                      </c:pt>
                      <c:pt idx="10">
                        <c:v>31.5</c:v>
                      </c:pt>
                      <c:pt idx="11">
                        <c:v>45</c:v>
                      </c:pt>
                      <c:pt idx="12">
                        <c:v>56</c:v>
                      </c:pt>
                      <c:pt idx="13">
                        <c:v>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'Splitt-Schotter_0-56'!$S$21:$S$34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0.2</c:v>
                      </c:pt>
                      <c:pt idx="3">
                        <c:v>0.4</c:v>
                      </c:pt>
                      <c:pt idx="4">
                        <c:v>1.1000000000000001</c:v>
                      </c:pt>
                      <c:pt idx="5">
                        <c:v>1.2</c:v>
                      </c:pt>
                      <c:pt idx="6">
                        <c:v>1.3</c:v>
                      </c:pt>
                      <c:pt idx="7">
                        <c:v>2.1</c:v>
                      </c:pt>
                      <c:pt idx="8">
                        <c:v>7</c:v>
                      </c:pt>
                      <c:pt idx="9">
                        <c:v>20</c:v>
                      </c:pt>
                      <c:pt idx="10">
                        <c:v>41</c:v>
                      </c:pt>
                      <c:pt idx="11">
                        <c:v>62</c:v>
                      </c:pt>
                      <c:pt idx="12">
                        <c:v>100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B4-4675-9C1D-B11C8D89FBCC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'Splitt-Schotter_0-56'!$T$20</c15:sqref>
                        </c15:formulaRef>
                      </c:ext>
                    </c:extLst>
                    <c:strCache>
                      <c:ptCount val="1"/>
                      <c:pt idx="0">
                        <c:v>1.Probe</c:v>
                      </c:pt>
                    </c:strCache>
                  </c:strRef>
                </c:tx>
                <c:spPr>
                  <a:ln w="15875" cap="rnd">
                    <a:solidFill>
                      <a:schemeClr val="accent4">
                        <a:lumMod val="50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'Splitt-Schotter_0-56'!$M$21:$M$34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6.3E-2</c:v>
                      </c:pt>
                      <c:pt idx="2">
                        <c:v>0.125</c:v>
                      </c:pt>
                      <c:pt idx="3">
                        <c:v>0.25</c:v>
                      </c:pt>
                      <c:pt idx="4">
                        <c:v>0.5</c:v>
                      </c:pt>
                      <c:pt idx="5">
                        <c:v>1</c:v>
                      </c:pt>
                      <c:pt idx="6">
                        <c:v>2</c:v>
                      </c:pt>
                      <c:pt idx="7">
                        <c:v>5.6</c:v>
                      </c:pt>
                      <c:pt idx="8">
                        <c:v>8</c:v>
                      </c:pt>
                      <c:pt idx="9">
                        <c:v>16</c:v>
                      </c:pt>
                      <c:pt idx="10">
                        <c:v>31.5</c:v>
                      </c:pt>
                      <c:pt idx="11">
                        <c:v>45</c:v>
                      </c:pt>
                      <c:pt idx="12">
                        <c:v>56</c:v>
                      </c:pt>
                      <c:pt idx="13">
                        <c:v>63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'Splitt-Schotter_0-56'!$T$21:$T$34</c15:sqref>
                        </c15:formulaRef>
                      </c:ext>
                    </c:extLst>
                    <c:numCache>
                      <c:formatCode>General</c:formatCode>
                      <c:ptCount val="14"/>
                      <c:pt idx="0">
                        <c:v>0</c:v>
                      </c:pt>
                      <c:pt idx="1">
                        <c:v>0.1</c:v>
                      </c:pt>
                      <c:pt idx="2">
                        <c:v>0.1</c:v>
                      </c:pt>
                      <c:pt idx="3">
                        <c:v>0.3</c:v>
                      </c:pt>
                      <c:pt idx="4">
                        <c:v>0.6</c:v>
                      </c:pt>
                      <c:pt idx="5">
                        <c:v>1.4</c:v>
                      </c:pt>
                      <c:pt idx="6">
                        <c:v>1.5</c:v>
                      </c:pt>
                      <c:pt idx="7">
                        <c:v>2.2999999999999998</c:v>
                      </c:pt>
                      <c:pt idx="8">
                        <c:v>12.4</c:v>
                      </c:pt>
                      <c:pt idx="9">
                        <c:v>27.1</c:v>
                      </c:pt>
                      <c:pt idx="10">
                        <c:v>44.3</c:v>
                      </c:pt>
                      <c:pt idx="11">
                        <c:v>62.9</c:v>
                      </c:pt>
                      <c:pt idx="12">
                        <c:v>100</c:v>
                      </c:pt>
                      <c:pt idx="13">
                        <c:v>100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15B4-4675-9C1D-B11C8D89FBCC}"/>
                  </c:ext>
                </c:extLst>
              </c15:ser>
            </c15:filteredScatterSeries>
          </c:ext>
        </c:extLst>
      </c:scatterChart>
      <c:scatterChart>
        <c:scatterStyle val="lineMarker"/>
        <c:varyColors val="0"/>
        <c:ser>
          <c:idx val="17"/>
          <c:order val="14"/>
          <c:tx>
            <c:strRef>
              <c:f>'Splitt-Schotter_0-56'!$P$62</c:f>
              <c:strCache>
                <c:ptCount val="1"/>
                <c:pt idx="0">
                  <c:v>45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'Splitt-Schotter_0-56'!$P$63:$P$64</c:f>
              <c:numCache>
                <c:formatCode>General</c:formatCode>
                <c:ptCount val="2"/>
                <c:pt idx="0">
                  <c:v>45</c:v>
                </c:pt>
                <c:pt idx="1">
                  <c:v>45</c:v>
                </c:pt>
              </c:numCache>
            </c:numRef>
          </c:xVal>
          <c:yVal>
            <c:numRef>
              <c:f>'Splitt-Schotter_0-56'!$Q$63:$Q$64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3F4-4229-B96C-F78C460D4268}"/>
            </c:ext>
          </c:extLst>
        </c:ser>
        <c:ser>
          <c:idx val="15"/>
          <c:order val="15"/>
          <c:tx>
            <c:strRef>
              <c:f>'Splitt-Schotter_0-56'!$P$66</c:f>
              <c:strCache>
                <c:ptCount val="1"/>
                <c:pt idx="0">
                  <c:v>56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'Splitt-Schotter_0-56'!$P$67:$P$67</c:f>
              <c:numCache>
                <c:formatCode>General</c:formatCode>
                <c:ptCount val="1"/>
                <c:pt idx="0">
                  <c:v>56</c:v>
                </c:pt>
              </c:numCache>
            </c:numRef>
          </c:xVal>
          <c:yVal>
            <c:numRef>
              <c:f>'Splitt-Schotter_0-56'!$Q$67:$Q$67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3F4-4229-B96C-F78C460D4268}"/>
            </c:ext>
          </c:extLst>
        </c:ser>
        <c:ser>
          <c:idx val="16"/>
          <c:order val="16"/>
          <c:tx>
            <c:strRef>
              <c:f>'Splitt-Schotter_0-56'!$P$69</c:f>
              <c:strCache>
                <c:ptCount val="1"/>
                <c:pt idx="0">
                  <c:v>63</c:v>
                </c:pt>
              </c:strCache>
            </c:strRef>
          </c:tx>
          <c:spPr>
            <a:ln w="95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'Splitt-Schotter_0-56'!$P$70:$P$71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'Splitt-Schotter_0-56'!$Q$70:$Q$71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3F4-4229-B96C-F78C460D4268}"/>
            </c:ext>
          </c:extLst>
        </c:ser>
        <c:ser>
          <c:idx val="14"/>
          <c:order val="17"/>
          <c:tx>
            <c:strRef>
              <c:f>'Splitt-Schotter_0-56'!$R$20</c:f>
              <c:strCache>
                <c:ptCount val="1"/>
                <c:pt idx="0">
                  <c:v>sekundär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xVal>
            <c:numRef>
              <c:f>'Splitt-Schotter_0-56'!$M$21:$M$34</c:f>
              <c:numCache>
                <c:formatCode>General</c:formatCode>
                <c:ptCount val="14"/>
                <c:pt idx="0">
                  <c:v>0</c:v>
                </c:pt>
                <c:pt idx="1">
                  <c:v>6.3E-2</c:v>
                </c:pt>
                <c:pt idx="2">
                  <c:v>0.125</c:v>
                </c:pt>
                <c:pt idx="3">
                  <c:v>0.25</c:v>
                </c:pt>
                <c:pt idx="4">
                  <c:v>0.5</c:v>
                </c:pt>
                <c:pt idx="5">
                  <c:v>1</c:v>
                </c:pt>
                <c:pt idx="6">
                  <c:v>2</c:v>
                </c:pt>
                <c:pt idx="7">
                  <c:v>5.6</c:v>
                </c:pt>
                <c:pt idx="8">
                  <c:v>8</c:v>
                </c:pt>
                <c:pt idx="9">
                  <c:v>16</c:v>
                </c:pt>
                <c:pt idx="10">
                  <c:v>31.5</c:v>
                </c:pt>
                <c:pt idx="11">
                  <c:v>45</c:v>
                </c:pt>
                <c:pt idx="12">
                  <c:v>56</c:v>
                </c:pt>
                <c:pt idx="13">
                  <c:v>63</c:v>
                </c:pt>
              </c:numCache>
            </c:numRef>
          </c:xVal>
          <c:yVal>
            <c:numRef>
              <c:f>'Splitt-Schotter_0-56'!$R$21:$R$34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3F4-4229-B96C-F78C460D4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243008"/>
        <c:axId val="813238416"/>
      </c:scatterChart>
      <c:valAx>
        <c:axId val="312099328"/>
        <c:scaling>
          <c:logBase val="10"/>
          <c:orientation val="minMax"/>
          <c:max val="100"/>
        </c:scaling>
        <c:delete val="1"/>
        <c:axPos val="b"/>
        <c:majorGridlines>
          <c:spPr>
            <a:ln w="6350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Sieböffnungsweite in mm</a:t>
                </a:r>
              </a:p>
            </c:rich>
          </c:tx>
          <c:layout>
            <c:manualLayout>
              <c:xMode val="edge"/>
              <c:yMode val="edge"/>
              <c:x val="0.46405906184638135"/>
              <c:y val="0.929981461627143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crossAx val="312096704"/>
        <c:crosses val="autoZero"/>
        <c:crossBetween val="midCat"/>
      </c:valAx>
      <c:valAx>
        <c:axId val="312096704"/>
        <c:scaling>
          <c:orientation val="minMax"/>
          <c:max val="1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aseline="0"/>
                  <a:t>Siebdurchgang in M.-%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12099328"/>
        <c:crossesAt val="1.0000000000000002E-3"/>
        <c:crossBetween val="midCat"/>
        <c:majorUnit val="10"/>
        <c:minorUnit val="5"/>
      </c:valAx>
      <c:valAx>
        <c:axId val="813238416"/>
        <c:scaling>
          <c:orientation val="maxMin"/>
          <c:max val="1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 sz="1200" b="0" i="0" u="none" strike="noStrike" baseline="0">
                    <a:effectLst/>
                  </a:rPr>
                  <a:t>Siebrückstand in M.-%</a:t>
                </a:r>
                <a:endParaRPr lang="de-D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813243008"/>
        <c:crosses val="max"/>
        <c:crossBetween val="midCat"/>
        <c:minorUnit val="5"/>
      </c:valAx>
      <c:valAx>
        <c:axId val="813243008"/>
        <c:scaling>
          <c:logBase val="10"/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813238416"/>
        <c:crosses val="autoZero"/>
        <c:crossBetween val="midCat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0049598823782008"/>
          <c:y val="0.92779308694920215"/>
          <c:w val="0.32029455664569578"/>
          <c:h val="4.2606038966770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37</xdr:row>
      <xdr:rowOff>123578</xdr:rowOff>
    </xdr:from>
    <xdr:to>
      <xdr:col>9</xdr:col>
      <xdr:colOff>22411</xdr:colOff>
      <xdr:row>64</xdr:row>
      <xdr:rowOff>58733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EEF431B-3687-4DA8-B505-ECE571F63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1040086</xdr:colOff>
      <xdr:row>0</xdr:row>
      <xdr:rowOff>95301</xdr:rowOff>
    </xdr:from>
    <xdr:to>
      <xdr:col>9</xdr:col>
      <xdr:colOff>40591</xdr:colOff>
      <xdr:row>3</xdr:row>
      <xdr:rowOff>102240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22BCF8A-9132-4120-BE47-19014FE5A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9711" y="95301"/>
          <a:ext cx="2715255" cy="587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37</xdr:row>
      <xdr:rowOff>123578</xdr:rowOff>
    </xdr:from>
    <xdr:to>
      <xdr:col>9</xdr:col>
      <xdr:colOff>22411</xdr:colOff>
      <xdr:row>64</xdr:row>
      <xdr:rowOff>58733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B0B747EF-38AC-486D-9A39-839EEBC6AE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1040086</xdr:colOff>
      <xdr:row>0</xdr:row>
      <xdr:rowOff>95301</xdr:rowOff>
    </xdr:from>
    <xdr:to>
      <xdr:col>9</xdr:col>
      <xdr:colOff>40591</xdr:colOff>
      <xdr:row>3</xdr:row>
      <xdr:rowOff>102240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05D5E65-C694-4444-BC93-14718E5EE9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9711" y="95301"/>
          <a:ext cx="2715255" cy="587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37</xdr:row>
      <xdr:rowOff>123578</xdr:rowOff>
    </xdr:from>
    <xdr:to>
      <xdr:col>9</xdr:col>
      <xdr:colOff>22411</xdr:colOff>
      <xdr:row>64</xdr:row>
      <xdr:rowOff>58733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A4B7E38-5965-43BC-A3D8-F7FDDD313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1040086</xdr:colOff>
      <xdr:row>0</xdr:row>
      <xdr:rowOff>95301</xdr:rowOff>
    </xdr:from>
    <xdr:to>
      <xdr:col>9</xdr:col>
      <xdr:colOff>40591</xdr:colOff>
      <xdr:row>3</xdr:row>
      <xdr:rowOff>102240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9F808D2-CB9B-4E9F-8016-655E80E16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59711" y="95301"/>
          <a:ext cx="2715255" cy="587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100852</xdr:colOff>
      <xdr:row>40</xdr:row>
      <xdr:rowOff>123578</xdr:rowOff>
    </xdr:from>
    <xdr:to>
      <xdr:col>9</xdr:col>
      <xdr:colOff>22411</xdr:colOff>
      <xdr:row>67</xdr:row>
      <xdr:rowOff>58733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723BAD0-4FC5-4763-A9C9-641EDBB1E5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1040086</xdr:colOff>
      <xdr:row>0</xdr:row>
      <xdr:rowOff>95301</xdr:rowOff>
    </xdr:from>
    <xdr:to>
      <xdr:col>9</xdr:col>
      <xdr:colOff>40591</xdr:colOff>
      <xdr:row>3</xdr:row>
      <xdr:rowOff>102240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A6D30A0-48A0-4192-943B-F264AD17CC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802586" y="95301"/>
          <a:ext cx="2715255" cy="587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0</xdr:rowOff>
    </xdr:from>
    <xdr:to>
      <xdr:col>8</xdr:col>
      <xdr:colOff>813955</xdr:colOff>
      <xdr:row>66</xdr:row>
      <xdr:rowOff>74543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85EF217F-570B-405C-A016-B86300DC71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abor@franken-schotter.de" TargetMode="External"/><Relationship Id="rId1" Type="http://schemas.openxmlformats.org/officeDocument/2006/relationships/hyperlink" Target="http://www.franken-schotter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labor@franken-schotter.de" TargetMode="External"/><Relationship Id="rId1" Type="http://schemas.openxmlformats.org/officeDocument/2006/relationships/hyperlink" Target="http://www.franken-schotter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labor@franken-schotter.de" TargetMode="External"/><Relationship Id="rId1" Type="http://schemas.openxmlformats.org/officeDocument/2006/relationships/hyperlink" Target="http://www.franken-schotter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mailto:labor@franken-schotter.de" TargetMode="External"/><Relationship Id="rId1" Type="http://schemas.openxmlformats.org/officeDocument/2006/relationships/hyperlink" Target="http://www.franken-schotter.com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A90FA-ADF4-4496-8CE0-A7043CC33526}">
  <sheetPr>
    <pageSetUpPr fitToPage="1"/>
  </sheetPr>
  <dimension ref="A1:R69"/>
  <sheetViews>
    <sheetView topLeftCell="A16" zoomScaleNormal="100" workbookViewId="0">
      <selection activeCell="A21" sqref="A21:A31"/>
    </sheetView>
  </sheetViews>
  <sheetFormatPr baseColWidth="10" defaultRowHeight="15" x14ac:dyDescent="0.25"/>
  <cols>
    <col min="1" max="1" width="3.7109375" customWidth="1"/>
    <col min="2" max="2" width="19.42578125" customWidth="1"/>
    <col min="3" max="3" width="8.85546875" bestFit="1" customWidth="1"/>
    <col min="4" max="5" width="19.7109375" customWidth="1"/>
    <col min="6" max="6" width="15.7109375" customWidth="1"/>
    <col min="7" max="7" width="15.5703125" customWidth="1"/>
    <col min="8" max="8" width="12.140625" customWidth="1"/>
    <col min="9" max="9" width="12.28515625" customWidth="1"/>
    <col min="10" max="10" width="10.7109375" style="41" customWidth="1"/>
  </cols>
  <sheetData>
    <row r="1" spans="2:13" ht="15.75" x14ac:dyDescent="0.25">
      <c r="B1" s="36" t="s">
        <v>41</v>
      </c>
    </row>
    <row r="2" spans="2:13" x14ac:dyDescent="0.25">
      <c r="B2" t="s">
        <v>39</v>
      </c>
      <c r="D2" s="84" t="s">
        <v>42</v>
      </c>
      <c r="E2" s="84"/>
      <c r="F2" s="84"/>
    </row>
    <row r="3" spans="2:13" x14ac:dyDescent="0.25">
      <c r="B3" t="s">
        <v>40</v>
      </c>
      <c r="D3" s="84" t="s">
        <v>43</v>
      </c>
      <c r="E3" s="84"/>
      <c r="F3" s="84"/>
      <c r="L3" s="23"/>
    </row>
    <row r="4" spans="2:13" x14ac:dyDescent="0.25">
      <c r="L4" s="23"/>
    </row>
    <row r="6" spans="2:13" ht="22.5" customHeight="1" x14ac:dyDescent="0.25">
      <c r="B6" s="59" t="s">
        <v>11</v>
      </c>
      <c r="G6" s="57" t="s">
        <v>23</v>
      </c>
      <c r="H6" s="57" t="s">
        <v>24</v>
      </c>
      <c r="I6" s="33">
        <v>36</v>
      </c>
    </row>
    <row r="7" spans="2:13" x14ac:dyDescent="0.25">
      <c r="B7" s="6"/>
      <c r="C7" s="12"/>
      <c r="D7" s="12"/>
      <c r="E7" s="12"/>
      <c r="F7" s="12"/>
      <c r="G7" s="58" t="s">
        <v>22</v>
      </c>
      <c r="H7" s="24"/>
      <c r="I7" s="25"/>
    </row>
    <row r="8" spans="2:13" x14ac:dyDescent="0.25">
      <c r="B8" s="85" t="s">
        <v>50</v>
      </c>
      <c r="C8" s="86"/>
      <c r="D8" s="87" t="s">
        <v>51</v>
      </c>
      <c r="E8" s="88"/>
      <c r="F8" s="16"/>
      <c r="G8" s="56" t="s">
        <v>21</v>
      </c>
      <c r="H8" s="79">
        <v>44445</v>
      </c>
      <c r="I8" s="80"/>
    </row>
    <row r="9" spans="2:13" x14ac:dyDescent="0.25">
      <c r="B9" s="55"/>
      <c r="C9" s="56" t="s">
        <v>9</v>
      </c>
      <c r="D9" s="81" t="s">
        <v>47</v>
      </c>
      <c r="E9" s="80"/>
      <c r="F9" s="16"/>
      <c r="G9" s="56" t="s">
        <v>20</v>
      </c>
      <c r="H9" s="82">
        <v>0.54166666666666663</v>
      </c>
      <c r="I9" s="80"/>
    </row>
    <row r="10" spans="2:13" x14ac:dyDescent="0.25">
      <c r="B10" s="55"/>
      <c r="C10" s="56" t="s">
        <v>8</v>
      </c>
      <c r="D10" s="89" t="s">
        <v>54</v>
      </c>
      <c r="E10" s="90"/>
      <c r="F10" s="16"/>
      <c r="G10" s="56" t="s">
        <v>19</v>
      </c>
      <c r="H10" s="81" t="s">
        <v>47</v>
      </c>
      <c r="I10" s="80"/>
    </row>
    <row r="11" spans="2:13" x14ac:dyDescent="0.25">
      <c r="B11" s="14"/>
      <c r="C11" s="16"/>
      <c r="D11" s="16"/>
      <c r="E11" s="16"/>
      <c r="F11" s="16"/>
      <c r="G11" s="56" t="s">
        <v>18</v>
      </c>
      <c r="H11" s="91" t="s">
        <v>48</v>
      </c>
      <c r="I11" s="92"/>
    </row>
    <row r="12" spans="2:13" x14ac:dyDescent="0.25">
      <c r="B12" s="14"/>
      <c r="C12" s="16"/>
      <c r="D12" s="16" t="s">
        <v>7</v>
      </c>
      <c r="E12" s="16"/>
      <c r="F12" s="26"/>
      <c r="G12" s="16" t="s">
        <v>17</v>
      </c>
      <c r="H12" s="16"/>
      <c r="I12" s="17"/>
      <c r="M12" s="37" t="s">
        <v>44</v>
      </c>
    </row>
    <row r="13" spans="2:13" x14ac:dyDescent="0.25">
      <c r="B13" s="14"/>
      <c r="C13" s="16"/>
      <c r="D13" s="16" t="s">
        <v>6</v>
      </c>
      <c r="E13" s="16"/>
      <c r="F13" s="26"/>
      <c r="G13" s="16" t="s">
        <v>17</v>
      </c>
      <c r="H13" s="16"/>
      <c r="I13" s="17"/>
    </row>
    <row r="14" spans="2:13" x14ac:dyDescent="0.25">
      <c r="B14" s="14"/>
      <c r="C14" s="16"/>
      <c r="D14" s="16" t="s">
        <v>5</v>
      </c>
      <c r="E14" s="16"/>
      <c r="F14" s="18">
        <f>+F12-F13</f>
        <v>0</v>
      </c>
      <c r="G14" s="16" t="s">
        <v>17</v>
      </c>
      <c r="H14" s="93" t="e">
        <f>+F14/F13</f>
        <v>#DIV/0!</v>
      </c>
      <c r="I14" s="94"/>
    </row>
    <row r="15" spans="2:13" x14ac:dyDescent="0.25">
      <c r="B15" s="14" t="s">
        <v>2</v>
      </c>
      <c r="C15" s="16"/>
      <c r="D15" s="16" t="s">
        <v>3</v>
      </c>
      <c r="E15" s="16" t="s">
        <v>4</v>
      </c>
      <c r="F15" s="16"/>
      <c r="G15" s="16"/>
      <c r="H15" s="16"/>
      <c r="I15" s="17"/>
    </row>
    <row r="16" spans="2:13" x14ac:dyDescent="0.25">
      <c r="B16" s="14" t="s">
        <v>1</v>
      </c>
      <c r="C16" s="16"/>
      <c r="D16" s="26">
        <v>5678</v>
      </c>
      <c r="E16" s="4"/>
      <c r="F16" s="16">
        <f>+D16-D17</f>
        <v>272</v>
      </c>
      <c r="G16" s="16"/>
      <c r="H16" s="16"/>
      <c r="I16" s="17"/>
    </row>
    <row r="17" spans="1:18" x14ac:dyDescent="0.25">
      <c r="B17" s="14" t="s">
        <v>0</v>
      </c>
      <c r="C17" s="16"/>
      <c r="D17" s="26">
        <v>5406</v>
      </c>
      <c r="E17" s="4"/>
      <c r="F17" s="16"/>
      <c r="G17" s="16"/>
      <c r="H17" s="16"/>
      <c r="I17" s="17"/>
    </row>
    <row r="18" spans="1:18" x14ac:dyDescent="0.25">
      <c r="B18" s="14"/>
      <c r="C18" s="16"/>
      <c r="D18" s="16"/>
      <c r="E18" s="16"/>
      <c r="F18" s="16"/>
      <c r="G18" s="16"/>
      <c r="H18" s="16"/>
      <c r="I18" s="17"/>
    </row>
    <row r="19" spans="1:18" x14ac:dyDescent="0.25">
      <c r="B19" s="14"/>
      <c r="C19" s="16"/>
      <c r="D19" s="16"/>
      <c r="E19" s="16"/>
      <c r="F19" s="16"/>
      <c r="G19" s="16"/>
      <c r="H19" s="16"/>
      <c r="I19" s="17"/>
    </row>
    <row r="20" spans="1:18" x14ac:dyDescent="0.25">
      <c r="B20" s="95" t="s">
        <v>35</v>
      </c>
      <c r="C20" s="95"/>
      <c r="D20" s="51" t="s">
        <v>55</v>
      </c>
      <c r="E20" s="50"/>
      <c r="F20" s="50" t="s">
        <v>12</v>
      </c>
      <c r="G20" s="50" t="s">
        <v>13</v>
      </c>
      <c r="H20" s="49" t="s">
        <v>14</v>
      </c>
      <c r="I20" s="49" t="s">
        <v>15</v>
      </c>
      <c r="J20" s="49" t="s">
        <v>16</v>
      </c>
      <c r="M20" t="s">
        <v>33</v>
      </c>
      <c r="N20" t="s">
        <v>32</v>
      </c>
      <c r="O20" t="s">
        <v>33</v>
      </c>
      <c r="P20" t="s">
        <v>45</v>
      </c>
      <c r="Q20" t="s">
        <v>46</v>
      </c>
      <c r="R20" t="s">
        <v>53</v>
      </c>
    </row>
    <row r="21" spans="1:18" x14ac:dyDescent="0.25">
      <c r="A21">
        <v>1</v>
      </c>
      <c r="B21" s="83">
        <v>22.4</v>
      </c>
      <c r="C21" s="83"/>
      <c r="D21" s="52"/>
      <c r="E21" s="4"/>
      <c r="F21" s="34">
        <f t="shared" ref="F21:F30" si="0">+D21/$D$16*100</f>
        <v>0</v>
      </c>
      <c r="G21" s="34">
        <f t="shared" ref="G21:G28" si="1">+G22+F22</f>
        <v>100</v>
      </c>
      <c r="H21" s="27"/>
      <c r="I21" s="22"/>
      <c r="J21" s="35"/>
      <c r="M21" s="1">
        <v>0</v>
      </c>
      <c r="N21">
        <v>0</v>
      </c>
      <c r="O21">
        <v>0</v>
      </c>
      <c r="R21">
        <v>0</v>
      </c>
    </row>
    <row r="22" spans="1:18" x14ac:dyDescent="0.25">
      <c r="A22">
        <v>2</v>
      </c>
      <c r="B22" s="83">
        <v>16</v>
      </c>
      <c r="C22" s="83"/>
      <c r="D22" s="52"/>
      <c r="E22" s="4"/>
      <c r="F22" s="34">
        <f t="shared" si="0"/>
        <v>0</v>
      </c>
      <c r="G22" s="34">
        <f t="shared" si="1"/>
        <v>100</v>
      </c>
      <c r="H22" s="28"/>
      <c r="I22" s="22"/>
      <c r="J22" s="35" t="s">
        <v>38</v>
      </c>
      <c r="M22">
        <f>+B30</f>
        <v>6.3E-2</v>
      </c>
      <c r="N22" s="2">
        <f>+G30</f>
        <v>4.7904191616766472</v>
      </c>
      <c r="O22">
        <v>0</v>
      </c>
      <c r="P22">
        <v>8</v>
      </c>
      <c r="Q22">
        <v>17</v>
      </c>
      <c r="R22">
        <v>0</v>
      </c>
    </row>
    <row r="23" spans="1:18" x14ac:dyDescent="0.25">
      <c r="A23">
        <v>3</v>
      </c>
      <c r="B23" s="83">
        <v>11.2</v>
      </c>
      <c r="C23" s="83"/>
      <c r="D23" s="52">
        <v>162</v>
      </c>
      <c r="E23" s="4"/>
      <c r="F23" s="34">
        <f t="shared" si="0"/>
        <v>2.8531172948221202</v>
      </c>
      <c r="G23" s="34">
        <f t="shared" si="1"/>
        <v>97.146882705177873</v>
      </c>
      <c r="H23" s="28"/>
      <c r="I23" s="22"/>
      <c r="J23" s="35" t="s">
        <v>38</v>
      </c>
      <c r="M23">
        <f>+B29</f>
        <v>0.5</v>
      </c>
      <c r="N23" s="2">
        <f>+G29</f>
        <v>17.277210285311732</v>
      </c>
      <c r="O23">
        <v>0</v>
      </c>
      <c r="R23">
        <v>0</v>
      </c>
    </row>
    <row r="24" spans="1:18" x14ac:dyDescent="0.25">
      <c r="A24">
        <v>4</v>
      </c>
      <c r="B24" s="83">
        <v>8</v>
      </c>
      <c r="C24" s="83"/>
      <c r="D24" s="52">
        <v>826</v>
      </c>
      <c r="E24" s="4"/>
      <c r="F24" s="34">
        <f t="shared" si="0"/>
        <v>14.547375836562171</v>
      </c>
      <c r="G24" s="34">
        <f t="shared" si="1"/>
        <v>82.599506868615705</v>
      </c>
      <c r="H24" s="28"/>
      <c r="I24" s="22"/>
      <c r="J24" s="35"/>
      <c r="M24">
        <f>+B28</f>
        <v>1</v>
      </c>
      <c r="N24" s="2">
        <f>+G28</f>
        <v>27.104614300810148</v>
      </c>
      <c r="O24">
        <v>0</v>
      </c>
      <c r="P24">
        <v>15</v>
      </c>
      <c r="Q24">
        <v>75</v>
      </c>
      <c r="R24">
        <v>0</v>
      </c>
    </row>
    <row r="25" spans="1:18" x14ac:dyDescent="0.25">
      <c r="A25">
        <v>5</v>
      </c>
      <c r="B25" s="83">
        <v>5.6</v>
      </c>
      <c r="C25" s="83"/>
      <c r="D25" s="52">
        <v>1300</v>
      </c>
      <c r="E25" s="4"/>
      <c r="F25" s="34">
        <f t="shared" si="0"/>
        <v>22.895385699189855</v>
      </c>
      <c r="G25" s="34">
        <f t="shared" si="1"/>
        <v>59.704121169425854</v>
      </c>
      <c r="H25" s="28"/>
      <c r="I25" s="22"/>
      <c r="J25" s="35" t="s">
        <v>38</v>
      </c>
      <c r="M25">
        <f>+B27</f>
        <v>2</v>
      </c>
      <c r="N25" s="2">
        <f>+G27</f>
        <v>39.327227897146884</v>
      </c>
      <c r="O25">
        <v>0</v>
      </c>
      <c r="R25">
        <v>0</v>
      </c>
    </row>
    <row r="26" spans="1:18" x14ac:dyDescent="0.25">
      <c r="A26">
        <v>6</v>
      </c>
      <c r="B26" s="83">
        <v>4</v>
      </c>
      <c r="C26" s="83"/>
      <c r="D26" s="52">
        <v>480</v>
      </c>
      <c r="E26" s="4"/>
      <c r="F26" s="34">
        <f t="shared" si="0"/>
        <v>8.4536808735470235</v>
      </c>
      <c r="G26" s="34">
        <f t="shared" si="1"/>
        <v>51.250440295878832</v>
      </c>
      <c r="H26" s="28"/>
      <c r="I26" s="22"/>
      <c r="J26" s="35"/>
      <c r="M26">
        <f>+B26</f>
        <v>4</v>
      </c>
      <c r="N26" s="2">
        <f>+G26</f>
        <v>51.250440295878832</v>
      </c>
      <c r="O26">
        <v>0</v>
      </c>
      <c r="R26">
        <v>0</v>
      </c>
    </row>
    <row r="27" spans="1:18" x14ac:dyDescent="0.25">
      <c r="A27">
        <v>7</v>
      </c>
      <c r="B27" s="83">
        <v>2</v>
      </c>
      <c r="C27" s="83"/>
      <c r="D27" s="52">
        <v>677</v>
      </c>
      <c r="E27" s="4"/>
      <c r="F27" s="34">
        <f t="shared" si="0"/>
        <v>11.923212398731948</v>
      </c>
      <c r="G27" s="34">
        <f t="shared" si="1"/>
        <v>39.327227897146884</v>
      </c>
      <c r="H27" s="28"/>
      <c r="I27" s="22"/>
      <c r="J27" s="35" t="s">
        <v>38</v>
      </c>
      <c r="M27">
        <f>+B25</f>
        <v>5.6</v>
      </c>
      <c r="N27" s="2">
        <f>+G25</f>
        <v>59.704121169425854</v>
      </c>
      <c r="O27">
        <v>0</v>
      </c>
      <c r="P27">
        <v>47</v>
      </c>
      <c r="Q27">
        <v>87</v>
      </c>
      <c r="R27">
        <v>0</v>
      </c>
    </row>
    <row r="28" spans="1:18" x14ac:dyDescent="0.25">
      <c r="A28">
        <v>8</v>
      </c>
      <c r="B28" s="83">
        <v>1</v>
      </c>
      <c r="C28" s="83"/>
      <c r="D28" s="52">
        <v>694</v>
      </c>
      <c r="E28" s="4"/>
      <c r="F28" s="34">
        <f t="shared" si="0"/>
        <v>12.222613596336739</v>
      </c>
      <c r="G28" s="34">
        <f t="shared" si="1"/>
        <v>27.104614300810148</v>
      </c>
      <c r="H28" s="28"/>
      <c r="I28" s="22"/>
      <c r="J28" s="35"/>
      <c r="M28">
        <f>+B24</f>
        <v>8</v>
      </c>
      <c r="N28" s="2">
        <f>+G24</f>
        <v>82.599506868615705</v>
      </c>
      <c r="O28">
        <v>0</v>
      </c>
      <c r="R28">
        <v>0</v>
      </c>
    </row>
    <row r="29" spans="1:18" x14ac:dyDescent="0.25">
      <c r="A29">
        <v>9</v>
      </c>
      <c r="B29" s="83">
        <v>0.5</v>
      </c>
      <c r="C29" s="83"/>
      <c r="D29" s="52">
        <v>558</v>
      </c>
      <c r="E29" s="4"/>
      <c r="F29" s="34">
        <f t="shared" si="0"/>
        <v>9.8274040154984146</v>
      </c>
      <c r="G29" s="34">
        <f>+G30+F30</f>
        <v>17.277210285311732</v>
      </c>
      <c r="H29" s="29"/>
      <c r="I29" s="22"/>
      <c r="J29" s="35" t="s">
        <v>38</v>
      </c>
      <c r="M29">
        <f>+B23</f>
        <v>11.2</v>
      </c>
      <c r="N29" s="2">
        <f>+G23</f>
        <v>97.146882705177873</v>
      </c>
      <c r="O29">
        <v>0</v>
      </c>
      <c r="P29">
        <v>90</v>
      </c>
      <c r="Q29">
        <v>100</v>
      </c>
      <c r="R29">
        <v>0</v>
      </c>
    </row>
    <row r="30" spans="1:18" x14ac:dyDescent="0.25">
      <c r="A30">
        <v>10</v>
      </c>
      <c r="B30" s="83">
        <v>6.3E-2</v>
      </c>
      <c r="C30" s="83"/>
      <c r="D30" s="52">
        <v>709</v>
      </c>
      <c r="E30" s="4"/>
      <c r="F30" s="34">
        <f t="shared" si="0"/>
        <v>12.486791123635083</v>
      </c>
      <c r="G30" s="34">
        <f>+F31</f>
        <v>4.7904191616766472</v>
      </c>
      <c r="H30" s="43"/>
      <c r="I30" s="17"/>
      <c r="M30">
        <f>+B22</f>
        <v>16</v>
      </c>
      <c r="N30" s="2">
        <f>+G22</f>
        <v>100</v>
      </c>
      <c r="O30">
        <v>0</v>
      </c>
      <c r="P30">
        <v>100</v>
      </c>
      <c r="R30">
        <v>0</v>
      </c>
    </row>
    <row r="31" spans="1:18" x14ac:dyDescent="0.25">
      <c r="A31">
        <v>11</v>
      </c>
      <c r="B31" s="83" t="s">
        <v>56</v>
      </c>
      <c r="C31" s="83"/>
      <c r="D31" s="53">
        <f>+D16-D17</f>
        <v>272</v>
      </c>
      <c r="E31" s="19"/>
      <c r="F31" s="34">
        <f>+D31/$D$16*100</f>
        <v>4.7904191616766472</v>
      </c>
      <c r="G31" s="4"/>
      <c r="H31" s="19"/>
      <c r="I31" s="9"/>
      <c r="M31">
        <f>+B21</f>
        <v>22.4</v>
      </c>
      <c r="N31" s="2">
        <f>+G21</f>
        <v>100</v>
      </c>
      <c r="O31">
        <v>0</v>
      </c>
      <c r="R31">
        <v>0</v>
      </c>
    </row>
    <row r="32" spans="1:18" x14ac:dyDescent="0.25">
      <c r="D32" s="54">
        <f>SUM(D21:D30)</f>
        <v>5406</v>
      </c>
      <c r="N32" s="2"/>
    </row>
    <row r="33" spans="2:17" x14ac:dyDescent="0.25">
      <c r="B33" s="32" t="s">
        <v>25</v>
      </c>
      <c r="I33" s="1" t="s">
        <v>36</v>
      </c>
    </row>
    <row r="34" spans="2:17" x14ac:dyDescent="0.25">
      <c r="B34" s="6" t="s">
        <v>26</v>
      </c>
      <c r="C34" s="7"/>
      <c r="D34" s="10"/>
      <c r="G34" s="3"/>
      <c r="H34" s="31" t="s">
        <v>28</v>
      </c>
      <c r="I34" s="4"/>
    </row>
    <row r="35" spans="2:17" x14ac:dyDescent="0.25">
      <c r="B35" s="8" t="s">
        <v>27</v>
      </c>
      <c r="C35" s="9"/>
      <c r="D35" s="11"/>
      <c r="G35" s="3"/>
      <c r="H35" s="31" t="s">
        <v>29</v>
      </c>
      <c r="I35" s="4"/>
    </row>
    <row r="36" spans="2:17" x14ac:dyDescent="0.25">
      <c r="G36" s="3"/>
      <c r="H36" s="31" t="s">
        <v>30</v>
      </c>
      <c r="I36" s="4"/>
    </row>
    <row r="37" spans="2:17" x14ac:dyDescent="0.25">
      <c r="G37" s="8"/>
      <c r="H37" s="30" t="s">
        <v>31</v>
      </c>
      <c r="I37" s="4"/>
    </row>
    <row r="39" spans="2:17" x14ac:dyDescent="0.25">
      <c r="M39" s="40">
        <f>+B30</f>
        <v>6.3E-2</v>
      </c>
      <c r="N39" s="40"/>
      <c r="P39" s="41">
        <f>+B24</f>
        <v>8</v>
      </c>
      <c r="Q39" s="41"/>
    </row>
    <row r="40" spans="2:17" x14ac:dyDescent="0.25">
      <c r="M40" s="5">
        <f>+M39</f>
        <v>6.3E-2</v>
      </c>
      <c r="N40" s="2">
        <v>0</v>
      </c>
      <c r="P40">
        <f>+P39</f>
        <v>8</v>
      </c>
      <c r="Q40">
        <v>0</v>
      </c>
    </row>
    <row r="41" spans="2:17" x14ac:dyDescent="0.25">
      <c r="M41" s="5">
        <f>+M39</f>
        <v>6.3E-2</v>
      </c>
      <c r="N41" s="2">
        <v>100</v>
      </c>
      <c r="P41">
        <f>+P39</f>
        <v>8</v>
      </c>
      <c r="Q41">
        <v>100</v>
      </c>
    </row>
    <row r="43" spans="2:17" x14ac:dyDescent="0.25">
      <c r="M43" s="40">
        <f>+B29</f>
        <v>0.5</v>
      </c>
      <c r="N43" s="40"/>
      <c r="P43" s="41">
        <f>+B23</f>
        <v>11.2</v>
      </c>
      <c r="Q43" s="41"/>
    </row>
    <row r="44" spans="2:17" x14ac:dyDescent="0.25">
      <c r="M44" s="5">
        <f>+M43</f>
        <v>0.5</v>
      </c>
      <c r="N44" s="2">
        <v>0</v>
      </c>
      <c r="P44">
        <f>+P43</f>
        <v>11.2</v>
      </c>
      <c r="Q44">
        <v>0</v>
      </c>
    </row>
    <row r="45" spans="2:17" x14ac:dyDescent="0.25">
      <c r="M45" s="5">
        <f>+M43</f>
        <v>0.5</v>
      </c>
      <c r="N45" s="2">
        <v>100</v>
      </c>
      <c r="P45">
        <f>+P43</f>
        <v>11.2</v>
      </c>
      <c r="Q45">
        <v>100</v>
      </c>
    </row>
    <row r="47" spans="2:17" x14ac:dyDescent="0.25">
      <c r="M47" s="41">
        <f>+B28</f>
        <v>1</v>
      </c>
      <c r="N47" s="41"/>
      <c r="P47" s="41">
        <f>+B22</f>
        <v>16</v>
      </c>
      <c r="Q47" s="41"/>
    </row>
    <row r="48" spans="2:17" x14ac:dyDescent="0.25">
      <c r="M48">
        <f>+M47</f>
        <v>1</v>
      </c>
      <c r="N48">
        <v>0</v>
      </c>
      <c r="P48">
        <f>+P47</f>
        <v>16</v>
      </c>
      <c r="Q48">
        <v>0</v>
      </c>
    </row>
    <row r="49" spans="13:17" x14ac:dyDescent="0.25">
      <c r="M49">
        <f>+M47</f>
        <v>1</v>
      </c>
      <c r="N49">
        <v>100</v>
      </c>
      <c r="P49">
        <f>+P47</f>
        <v>16</v>
      </c>
      <c r="Q49">
        <v>100</v>
      </c>
    </row>
    <row r="51" spans="13:17" x14ac:dyDescent="0.25">
      <c r="M51" s="41">
        <f>+B27</f>
        <v>2</v>
      </c>
      <c r="N51" s="41"/>
      <c r="P51" s="41">
        <f>+B21</f>
        <v>22.4</v>
      </c>
      <c r="Q51" s="41"/>
    </row>
    <row r="52" spans="13:17" x14ac:dyDescent="0.25">
      <c r="M52">
        <f>+M51</f>
        <v>2</v>
      </c>
      <c r="N52">
        <v>0</v>
      </c>
      <c r="P52">
        <f>+P51</f>
        <v>22.4</v>
      </c>
      <c r="Q52">
        <v>0</v>
      </c>
    </row>
    <row r="53" spans="13:17" x14ac:dyDescent="0.25">
      <c r="M53">
        <f>+M51</f>
        <v>2</v>
      </c>
      <c r="N53">
        <v>100</v>
      </c>
      <c r="P53">
        <f>+P51</f>
        <v>22.4</v>
      </c>
      <c r="Q53">
        <v>100</v>
      </c>
    </row>
    <row r="55" spans="13:17" x14ac:dyDescent="0.25">
      <c r="M55" s="41">
        <f>+B26</f>
        <v>4</v>
      </c>
      <c r="N55" s="41"/>
    </row>
    <row r="56" spans="13:17" x14ac:dyDescent="0.25">
      <c r="M56">
        <f>+M55</f>
        <v>4</v>
      </c>
      <c r="N56">
        <v>0</v>
      </c>
    </row>
    <row r="57" spans="13:17" x14ac:dyDescent="0.25">
      <c r="M57">
        <f>+M55</f>
        <v>4</v>
      </c>
      <c r="N57">
        <v>100</v>
      </c>
    </row>
    <row r="59" spans="13:17" x14ac:dyDescent="0.25">
      <c r="M59" s="41">
        <f>+B25</f>
        <v>5.6</v>
      </c>
      <c r="N59" s="41"/>
    </row>
    <row r="60" spans="13:17" x14ac:dyDescent="0.25">
      <c r="M60">
        <f>+M59</f>
        <v>5.6</v>
      </c>
      <c r="N60">
        <v>0</v>
      </c>
    </row>
    <row r="61" spans="13:17" x14ac:dyDescent="0.25">
      <c r="M61">
        <f>+M59</f>
        <v>5.6</v>
      </c>
      <c r="N61">
        <v>100</v>
      </c>
    </row>
    <row r="66" spans="2:14" ht="6.95" customHeight="1" x14ac:dyDescent="0.25">
      <c r="M66" s="40"/>
      <c r="N66" s="40"/>
    </row>
    <row r="67" spans="2:14" ht="6.95" customHeight="1" x14ac:dyDescent="0.25">
      <c r="M67" s="5"/>
      <c r="N67" s="2"/>
    </row>
    <row r="68" spans="2:14" x14ac:dyDescent="0.25">
      <c r="B68" s="45"/>
      <c r="D68" s="41"/>
      <c r="M68" s="5"/>
      <c r="N68" s="2"/>
    </row>
    <row r="69" spans="2:14" x14ac:dyDescent="0.25">
      <c r="B69" s="46" t="s">
        <v>37</v>
      </c>
      <c r="C69" s="12"/>
      <c r="D69" s="46" t="s">
        <v>34</v>
      </c>
    </row>
  </sheetData>
  <mergeCells count="23"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H8:I8"/>
    <mergeCell ref="D9:E9"/>
    <mergeCell ref="H9:I9"/>
    <mergeCell ref="B21:C21"/>
    <mergeCell ref="D2:F2"/>
    <mergeCell ref="D3:F3"/>
    <mergeCell ref="B8:C8"/>
    <mergeCell ref="D8:E8"/>
    <mergeCell ref="D10:E10"/>
    <mergeCell ref="H10:I10"/>
    <mergeCell ref="H11:I11"/>
    <mergeCell ref="H14:I14"/>
    <mergeCell ref="B20:C20"/>
  </mergeCells>
  <hyperlinks>
    <hyperlink ref="D2" r:id="rId1" xr:uid="{E9FB4427-C1D6-4619-ADB8-077C2FB15650}"/>
    <hyperlink ref="D3" r:id="rId2" xr:uid="{12620A24-3785-400C-AA5D-4B74D26AD9DC}"/>
  </hyperlinks>
  <pageMargins left="0.47244094488188981" right="0.39370078740157483" top="0.39370078740157483" bottom="0.39370078740157483" header="0.31496062992125984" footer="0.31496062992125984"/>
  <pageSetup paperSize="9" scale="68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C1ACE-2D22-49F9-99D7-54FB0B2ABE36}">
  <sheetPr>
    <pageSetUpPr fitToPage="1"/>
  </sheetPr>
  <dimension ref="B1:Q69"/>
  <sheetViews>
    <sheetView topLeftCell="C49" zoomScale="235" zoomScaleNormal="235" workbookViewId="0">
      <selection activeCell="K49" sqref="K49"/>
    </sheetView>
  </sheetViews>
  <sheetFormatPr baseColWidth="10" defaultRowHeight="15" x14ac:dyDescent="0.25"/>
  <cols>
    <col min="1" max="1" width="1.5703125" customWidth="1"/>
    <col min="2" max="2" width="19.42578125" customWidth="1"/>
    <col min="3" max="3" width="8.85546875" bestFit="1" customWidth="1"/>
    <col min="4" max="5" width="19.7109375" customWidth="1"/>
    <col min="6" max="6" width="15.7109375" customWidth="1"/>
    <col min="7" max="7" width="15.5703125" customWidth="1"/>
    <col min="8" max="8" width="12.140625" customWidth="1"/>
    <col min="9" max="9" width="12.28515625" customWidth="1"/>
    <col min="10" max="10" width="10.7109375" style="41" customWidth="1"/>
  </cols>
  <sheetData>
    <row r="1" spans="2:13" ht="15.75" x14ac:dyDescent="0.25">
      <c r="B1" s="36" t="s">
        <v>41</v>
      </c>
    </row>
    <row r="2" spans="2:13" x14ac:dyDescent="0.25">
      <c r="B2" t="s">
        <v>39</v>
      </c>
      <c r="D2" s="84" t="s">
        <v>42</v>
      </c>
      <c r="E2" s="84"/>
      <c r="F2" s="84"/>
    </row>
    <row r="3" spans="2:13" x14ac:dyDescent="0.25">
      <c r="B3" t="s">
        <v>40</v>
      </c>
      <c r="D3" s="84" t="s">
        <v>43</v>
      </c>
      <c r="E3" s="84"/>
      <c r="F3" s="84"/>
      <c r="L3" s="23"/>
    </row>
    <row r="4" spans="2:13" x14ac:dyDescent="0.25">
      <c r="L4" s="23"/>
    </row>
    <row r="6" spans="2:13" x14ac:dyDescent="0.25">
      <c r="B6" t="s">
        <v>11</v>
      </c>
      <c r="G6" s="1" t="s">
        <v>23</v>
      </c>
      <c r="H6" s="1" t="s">
        <v>24</v>
      </c>
      <c r="I6" s="33">
        <v>36</v>
      </c>
    </row>
    <row r="7" spans="2:13" x14ac:dyDescent="0.25">
      <c r="B7" s="6"/>
      <c r="C7" s="12"/>
      <c r="D7" s="12"/>
      <c r="E7" s="12"/>
      <c r="F7" s="12"/>
      <c r="G7" s="13" t="s">
        <v>22</v>
      </c>
      <c r="H7" s="24"/>
      <c r="I7" s="25"/>
    </row>
    <row r="8" spans="2:13" x14ac:dyDescent="0.25">
      <c r="B8" s="99" t="s">
        <v>50</v>
      </c>
      <c r="C8" s="100"/>
      <c r="D8" s="87" t="s">
        <v>51</v>
      </c>
      <c r="E8" s="88"/>
      <c r="F8" s="16"/>
      <c r="G8" s="15" t="s">
        <v>21</v>
      </c>
      <c r="H8" s="79">
        <v>44445</v>
      </c>
      <c r="I8" s="80"/>
    </row>
    <row r="9" spans="2:13" x14ac:dyDescent="0.25">
      <c r="B9" s="14"/>
      <c r="C9" s="15" t="s">
        <v>9</v>
      </c>
      <c r="D9" s="81" t="s">
        <v>47</v>
      </c>
      <c r="E9" s="80"/>
      <c r="F9" s="16"/>
      <c r="G9" s="15" t="s">
        <v>20</v>
      </c>
      <c r="H9" s="82">
        <v>0.54166666666666663</v>
      </c>
      <c r="I9" s="80"/>
    </row>
    <row r="10" spans="2:13" x14ac:dyDescent="0.25">
      <c r="B10" s="14"/>
      <c r="C10" s="15" t="s">
        <v>8</v>
      </c>
      <c r="D10" s="89" t="s">
        <v>49</v>
      </c>
      <c r="E10" s="90"/>
      <c r="F10" s="16"/>
      <c r="G10" s="15" t="s">
        <v>19</v>
      </c>
      <c r="H10" s="81" t="s">
        <v>47</v>
      </c>
      <c r="I10" s="80"/>
    </row>
    <row r="11" spans="2:13" x14ac:dyDescent="0.25">
      <c r="B11" s="14"/>
      <c r="C11" s="16"/>
      <c r="D11" s="16"/>
      <c r="E11" s="16"/>
      <c r="F11" s="16"/>
      <c r="G11" s="15" t="s">
        <v>18</v>
      </c>
      <c r="H11" s="91" t="s">
        <v>48</v>
      </c>
      <c r="I11" s="92"/>
    </row>
    <row r="12" spans="2:13" x14ac:dyDescent="0.25">
      <c r="B12" s="14"/>
      <c r="C12" s="16"/>
      <c r="D12" s="16" t="s">
        <v>7</v>
      </c>
      <c r="E12" s="16"/>
      <c r="F12" s="26"/>
      <c r="G12" s="16" t="s">
        <v>17</v>
      </c>
      <c r="H12" s="16"/>
      <c r="I12" s="17"/>
      <c r="M12" s="37" t="s">
        <v>44</v>
      </c>
    </row>
    <row r="13" spans="2:13" x14ac:dyDescent="0.25">
      <c r="B13" s="14"/>
      <c r="C13" s="16"/>
      <c r="D13" s="16" t="s">
        <v>6</v>
      </c>
      <c r="E13" s="16"/>
      <c r="F13" s="26"/>
      <c r="G13" s="16" t="s">
        <v>17</v>
      </c>
      <c r="H13" s="16"/>
      <c r="I13" s="17"/>
    </row>
    <row r="14" spans="2:13" x14ac:dyDescent="0.25">
      <c r="B14" s="14"/>
      <c r="C14" s="16"/>
      <c r="D14" s="16" t="s">
        <v>5</v>
      </c>
      <c r="E14" s="16"/>
      <c r="F14" s="18">
        <f>+F12-F13</f>
        <v>0</v>
      </c>
      <c r="G14" s="16" t="s">
        <v>17</v>
      </c>
      <c r="H14" s="93" t="e">
        <f>+F14/F13</f>
        <v>#DIV/0!</v>
      </c>
      <c r="I14" s="94"/>
    </row>
    <row r="15" spans="2:13" x14ac:dyDescent="0.25">
      <c r="B15" s="14" t="s">
        <v>2</v>
      </c>
      <c r="C15" s="16"/>
      <c r="D15" s="16" t="s">
        <v>3</v>
      </c>
      <c r="E15" s="16" t="s">
        <v>4</v>
      </c>
      <c r="F15" s="16"/>
      <c r="G15" s="16"/>
      <c r="H15" s="16"/>
      <c r="I15" s="17"/>
    </row>
    <row r="16" spans="2:13" x14ac:dyDescent="0.25">
      <c r="B16" s="14" t="s">
        <v>1</v>
      </c>
      <c r="C16" s="16"/>
      <c r="D16" s="26">
        <v>5678</v>
      </c>
      <c r="E16" s="4"/>
      <c r="F16" s="16">
        <f>+D16-D17</f>
        <v>272</v>
      </c>
      <c r="G16" s="16"/>
      <c r="H16" s="16"/>
      <c r="I16" s="17"/>
    </row>
    <row r="17" spans="2:17" x14ac:dyDescent="0.25">
      <c r="B17" s="14" t="s">
        <v>0</v>
      </c>
      <c r="C17" s="16"/>
      <c r="D17" s="26">
        <v>5406</v>
      </c>
      <c r="E17" s="4"/>
      <c r="F17" s="16"/>
      <c r="G17" s="16"/>
      <c r="H17" s="16"/>
      <c r="I17" s="17"/>
    </row>
    <row r="18" spans="2:17" x14ac:dyDescent="0.25">
      <c r="B18" s="14"/>
      <c r="C18" s="16"/>
      <c r="D18" s="16"/>
      <c r="E18" s="16"/>
      <c r="F18" s="16"/>
      <c r="G18" s="16"/>
      <c r="H18" s="16"/>
      <c r="I18" s="17"/>
    </row>
    <row r="19" spans="2:17" x14ac:dyDescent="0.25">
      <c r="B19" s="14"/>
      <c r="C19" s="16"/>
      <c r="D19" s="16"/>
      <c r="E19" s="16"/>
      <c r="F19" s="16"/>
      <c r="G19" s="16"/>
      <c r="H19" s="16"/>
      <c r="I19" s="17"/>
    </row>
    <row r="20" spans="2:17" x14ac:dyDescent="0.25">
      <c r="B20" s="96" t="s">
        <v>35</v>
      </c>
      <c r="C20" s="98"/>
      <c r="D20" s="16"/>
      <c r="E20" s="16"/>
      <c r="F20" s="16" t="s">
        <v>12</v>
      </c>
      <c r="G20" s="16" t="s">
        <v>13</v>
      </c>
      <c r="H20" s="39" t="s">
        <v>14</v>
      </c>
      <c r="I20" s="38" t="s">
        <v>15</v>
      </c>
      <c r="J20" s="41" t="s">
        <v>16</v>
      </c>
      <c r="M20" t="s">
        <v>33</v>
      </c>
      <c r="N20" t="s">
        <v>32</v>
      </c>
      <c r="O20" t="s">
        <v>33</v>
      </c>
      <c r="P20" t="s">
        <v>45</v>
      </c>
      <c r="Q20" t="s">
        <v>46</v>
      </c>
    </row>
    <row r="21" spans="2:17" x14ac:dyDescent="0.25">
      <c r="B21" s="96">
        <v>22.4</v>
      </c>
      <c r="C21" s="97"/>
      <c r="D21" s="26"/>
      <c r="E21" s="4"/>
      <c r="F21" s="34">
        <f t="shared" ref="F21:F30" si="0">+D21/$D$16*100</f>
        <v>0</v>
      </c>
      <c r="G21" s="34">
        <f t="shared" ref="G21:G28" si="1">+G22+F22</f>
        <v>100</v>
      </c>
      <c r="H21" s="27"/>
      <c r="I21" s="22"/>
      <c r="J21" s="35"/>
      <c r="M21" s="1">
        <v>0</v>
      </c>
      <c r="N21">
        <v>0</v>
      </c>
      <c r="O21">
        <v>0</v>
      </c>
    </row>
    <row r="22" spans="2:17" x14ac:dyDescent="0.25">
      <c r="B22" s="96">
        <v>16</v>
      </c>
      <c r="C22" s="97"/>
      <c r="D22" s="26"/>
      <c r="E22" s="4"/>
      <c r="F22" s="34">
        <f t="shared" si="0"/>
        <v>0</v>
      </c>
      <c r="G22" s="34">
        <f t="shared" si="1"/>
        <v>100</v>
      </c>
      <c r="H22" s="28"/>
      <c r="I22" s="22"/>
      <c r="J22" s="35" t="s">
        <v>38</v>
      </c>
      <c r="M22">
        <v>6.3E-2</v>
      </c>
      <c r="N22" s="2">
        <f>+G30</f>
        <v>4.7904191616766472</v>
      </c>
      <c r="O22">
        <v>0</v>
      </c>
      <c r="P22">
        <v>8</v>
      </c>
      <c r="Q22">
        <v>17</v>
      </c>
    </row>
    <row r="23" spans="2:17" x14ac:dyDescent="0.25">
      <c r="B23" s="96">
        <v>11.2</v>
      </c>
      <c r="C23" s="97"/>
      <c r="D23" s="26">
        <v>162</v>
      </c>
      <c r="E23" s="4"/>
      <c r="F23" s="34">
        <f t="shared" si="0"/>
        <v>2.8531172948221202</v>
      </c>
      <c r="G23" s="34">
        <f t="shared" si="1"/>
        <v>97.146882705177873</v>
      </c>
      <c r="H23" s="28"/>
      <c r="I23" s="22"/>
      <c r="J23" s="35" t="s">
        <v>38</v>
      </c>
      <c r="M23">
        <v>0.5</v>
      </c>
      <c r="N23" s="2">
        <f>+G29</f>
        <v>17.277210285311732</v>
      </c>
      <c r="O23">
        <v>0</v>
      </c>
    </row>
    <row r="24" spans="2:17" x14ac:dyDescent="0.25">
      <c r="B24" s="96">
        <v>8</v>
      </c>
      <c r="C24" s="97"/>
      <c r="D24" s="26">
        <v>826</v>
      </c>
      <c r="E24" s="4"/>
      <c r="F24" s="34">
        <f t="shared" si="0"/>
        <v>14.547375836562171</v>
      </c>
      <c r="G24" s="34">
        <f t="shared" si="1"/>
        <v>82.599506868615705</v>
      </c>
      <c r="H24" s="28"/>
      <c r="I24" s="22"/>
      <c r="J24" s="35"/>
      <c r="M24">
        <v>1</v>
      </c>
      <c r="N24" s="2">
        <f>+G28</f>
        <v>27.104614300810148</v>
      </c>
      <c r="O24">
        <v>0</v>
      </c>
      <c r="P24">
        <v>15</v>
      </c>
      <c r="Q24">
        <v>75</v>
      </c>
    </row>
    <row r="25" spans="2:17" x14ac:dyDescent="0.25">
      <c r="B25" s="96">
        <v>5.6</v>
      </c>
      <c r="C25" s="97"/>
      <c r="D25" s="26">
        <v>1300</v>
      </c>
      <c r="E25" s="4"/>
      <c r="F25" s="34">
        <f t="shared" si="0"/>
        <v>22.895385699189855</v>
      </c>
      <c r="G25" s="34">
        <f t="shared" si="1"/>
        <v>59.704121169425854</v>
      </c>
      <c r="H25" s="28"/>
      <c r="I25" s="22"/>
      <c r="J25" s="35" t="s">
        <v>38</v>
      </c>
      <c r="M25">
        <v>2</v>
      </c>
      <c r="N25" s="2">
        <f>+G27</f>
        <v>39.327227897146884</v>
      </c>
      <c r="O25">
        <v>0</v>
      </c>
    </row>
    <row r="26" spans="2:17" x14ac:dyDescent="0.25">
      <c r="B26" s="96">
        <v>4</v>
      </c>
      <c r="C26" s="97"/>
      <c r="D26" s="26">
        <v>480</v>
      </c>
      <c r="E26" s="4"/>
      <c r="F26" s="34">
        <f t="shared" si="0"/>
        <v>8.4536808735470235</v>
      </c>
      <c r="G26" s="34">
        <f t="shared" si="1"/>
        <v>51.250440295878832</v>
      </c>
      <c r="H26" s="28"/>
      <c r="I26" s="22"/>
      <c r="J26" s="35"/>
      <c r="M26">
        <v>4</v>
      </c>
      <c r="N26" s="2">
        <f>+G26</f>
        <v>51.250440295878832</v>
      </c>
      <c r="O26">
        <v>0</v>
      </c>
    </row>
    <row r="27" spans="2:17" x14ac:dyDescent="0.25">
      <c r="B27" s="96">
        <v>2</v>
      </c>
      <c r="C27" s="97"/>
      <c r="D27" s="26">
        <v>677</v>
      </c>
      <c r="E27" s="4"/>
      <c r="F27" s="34">
        <f t="shared" si="0"/>
        <v>11.923212398731948</v>
      </c>
      <c r="G27" s="34">
        <f t="shared" si="1"/>
        <v>39.327227897146884</v>
      </c>
      <c r="H27" s="28"/>
      <c r="I27" s="22"/>
      <c r="J27" s="35" t="s">
        <v>38</v>
      </c>
      <c r="M27">
        <v>5.6</v>
      </c>
      <c r="N27" s="2">
        <f>+G25</f>
        <v>59.704121169425854</v>
      </c>
      <c r="O27">
        <v>0</v>
      </c>
      <c r="P27">
        <v>47</v>
      </c>
      <c r="Q27">
        <v>87</v>
      </c>
    </row>
    <row r="28" spans="2:17" x14ac:dyDescent="0.25">
      <c r="B28" s="96">
        <v>1</v>
      </c>
      <c r="C28" s="97"/>
      <c r="D28" s="26">
        <v>694</v>
      </c>
      <c r="E28" s="4"/>
      <c r="F28" s="34">
        <f t="shared" si="0"/>
        <v>12.222613596336739</v>
      </c>
      <c r="G28" s="34">
        <f t="shared" si="1"/>
        <v>27.104614300810148</v>
      </c>
      <c r="H28" s="28"/>
      <c r="I28" s="22"/>
      <c r="J28" s="35"/>
      <c r="M28">
        <v>8</v>
      </c>
      <c r="N28" s="2">
        <f>+G24</f>
        <v>82.599506868615705</v>
      </c>
      <c r="O28">
        <v>0</v>
      </c>
    </row>
    <row r="29" spans="2:17" x14ac:dyDescent="0.25">
      <c r="B29" s="96">
        <v>0.5</v>
      </c>
      <c r="C29" s="97"/>
      <c r="D29" s="26">
        <v>558</v>
      </c>
      <c r="E29" s="4"/>
      <c r="F29" s="34">
        <f t="shared" si="0"/>
        <v>9.8274040154984146</v>
      </c>
      <c r="G29" s="34">
        <f>+G30+F30</f>
        <v>17.277210285311732</v>
      </c>
      <c r="H29" s="29"/>
      <c r="I29" s="22"/>
      <c r="J29" s="35" t="s">
        <v>38</v>
      </c>
      <c r="M29">
        <v>11.2</v>
      </c>
      <c r="N29" s="2">
        <f>+G23</f>
        <v>97.146882705177873</v>
      </c>
      <c r="O29">
        <v>0</v>
      </c>
      <c r="P29">
        <v>90</v>
      </c>
      <c r="Q29">
        <v>100</v>
      </c>
    </row>
    <row r="30" spans="2:17" x14ac:dyDescent="0.25">
      <c r="B30" s="96">
        <v>6.3E-2</v>
      </c>
      <c r="C30" s="97"/>
      <c r="D30" s="26">
        <v>709</v>
      </c>
      <c r="E30" s="4"/>
      <c r="F30" s="34">
        <f t="shared" si="0"/>
        <v>12.486791123635083</v>
      </c>
      <c r="G30" s="34">
        <f>+F31</f>
        <v>4.7904191616766472</v>
      </c>
      <c r="H30" s="39"/>
      <c r="I30" s="17"/>
      <c r="M30">
        <v>16</v>
      </c>
      <c r="N30" s="2">
        <f>+G22</f>
        <v>100</v>
      </c>
      <c r="O30">
        <v>0</v>
      </c>
      <c r="P30">
        <v>100</v>
      </c>
    </row>
    <row r="31" spans="2:17" x14ac:dyDescent="0.25">
      <c r="B31" s="20" t="s">
        <v>10</v>
      </c>
      <c r="C31" s="21">
        <f>SUM(D21:D30)</f>
        <v>5406</v>
      </c>
      <c r="D31" s="44">
        <f>+D16-D17</f>
        <v>272</v>
      </c>
      <c r="E31" s="19"/>
      <c r="F31" s="34">
        <f>+D31/$D$16*100</f>
        <v>4.7904191616766472</v>
      </c>
      <c r="G31" s="4"/>
      <c r="H31" s="19"/>
      <c r="I31" s="9"/>
      <c r="M31">
        <v>22.4</v>
      </c>
      <c r="N31" s="2">
        <f>+G21</f>
        <v>100</v>
      </c>
      <c r="O31">
        <v>0</v>
      </c>
    </row>
    <row r="32" spans="2:17" x14ac:dyDescent="0.25">
      <c r="D32" s="21">
        <f>SUM(D21:D30)</f>
        <v>5406</v>
      </c>
      <c r="N32" s="2"/>
    </row>
    <row r="33" spans="2:17" x14ac:dyDescent="0.25">
      <c r="B33" s="32" t="s">
        <v>25</v>
      </c>
      <c r="I33" s="1" t="s">
        <v>36</v>
      </c>
    </row>
    <row r="34" spans="2:17" x14ac:dyDescent="0.25">
      <c r="B34" s="6" t="s">
        <v>26</v>
      </c>
      <c r="C34" s="7"/>
      <c r="D34" s="10"/>
      <c r="G34" s="3"/>
      <c r="H34" s="31" t="s">
        <v>28</v>
      </c>
      <c r="I34" s="4"/>
    </row>
    <row r="35" spans="2:17" x14ac:dyDescent="0.25">
      <c r="B35" s="8" t="s">
        <v>27</v>
      </c>
      <c r="C35" s="9"/>
      <c r="D35" s="11"/>
      <c r="G35" s="3"/>
      <c r="H35" s="31" t="s">
        <v>29</v>
      </c>
      <c r="I35" s="4"/>
    </row>
    <row r="36" spans="2:17" x14ac:dyDescent="0.25">
      <c r="G36" s="3"/>
      <c r="H36" s="31" t="s">
        <v>30</v>
      </c>
      <c r="I36" s="4"/>
    </row>
    <row r="37" spans="2:17" x14ac:dyDescent="0.25">
      <c r="G37" s="8"/>
      <c r="H37" s="30" t="s">
        <v>31</v>
      </c>
      <c r="I37" s="4"/>
    </row>
    <row r="39" spans="2:17" x14ac:dyDescent="0.25">
      <c r="M39" s="40">
        <f>+B30</f>
        <v>6.3E-2</v>
      </c>
      <c r="N39" s="40"/>
      <c r="P39" s="41">
        <f>+B24</f>
        <v>8</v>
      </c>
      <c r="Q39" s="41"/>
    </row>
    <row r="40" spans="2:17" x14ac:dyDescent="0.25">
      <c r="M40" s="5">
        <f>+M39</f>
        <v>6.3E-2</v>
      </c>
      <c r="N40" s="2">
        <v>0</v>
      </c>
      <c r="P40">
        <f>+P39</f>
        <v>8</v>
      </c>
      <c r="Q40">
        <v>0</v>
      </c>
    </row>
    <row r="41" spans="2:17" x14ac:dyDescent="0.25">
      <c r="M41" s="5">
        <f>+M39</f>
        <v>6.3E-2</v>
      </c>
      <c r="N41" s="2">
        <v>100</v>
      </c>
      <c r="P41">
        <f>+P39</f>
        <v>8</v>
      </c>
      <c r="Q41">
        <v>100</v>
      </c>
    </row>
    <row r="43" spans="2:17" x14ac:dyDescent="0.25">
      <c r="M43" s="40">
        <f>+B29</f>
        <v>0.5</v>
      </c>
      <c r="N43" s="40"/>
      <c r="P43" s="41">
        <f>+B23</f>
        <v>11.2</v>
      </c>
      <c r="Q43" s="41"/>
    </row>
    <row r="44" spans="2:17" x14ac:dyDescent="0.25">
      <c r="M44" s="5">
        <f>+M43</f>
        <v>0.5</v>
      </c>
      <c r="N44" s="2">
        <v>0</v>
      </c>
      <c r="P44">
        <f>+P43</f>
        <v>11.2</v>
      </c>
      <c r="Q44">
        <v>0</v>
      </c>
    </row>
    <row r="45" spans="2:17" x14ac:dyDescent="0.25">
      <c r="M45" s="5">
        <f>+M43</f>
        <v>0.5</v>
      </c>
      <c r="N45" s="2">
        <v>100</v>
      </c>
      <c r="P45">
        <f>+P43</f>
        <v>11.2</v>
      </c>
      <c r="Q45">
        <v>100</v>
      </c>
    </row>
    <row r="47" spans="2:17" x14ac:dyDescent="0.25">
      <c r="M47" s="41">
        <f>+B28</f>
        <v>1</v>
      </c>
      <c r="N47" s="41"/>
      <c r="P47" s="41">
        <f>+B22</f>
        <v>16</v>
      </c>
      <c r="Q47" s="41"/>
    </row>
    <row r="48" spans="2:17" x14ac:dyDescent="0.25">
      <c r="M48">
        <f>+M47</f>
        <v>1</v>
      </c>
      <c r="N48">
        <v>0</v>
      </c>
      <c r="P48">
        <f>+P47</f>
        <v>16</v>
      </c>
      <c r="Q48">
        <v>0</v>
      </c>
    </row>
    <row r="49" spans="13:17" x14ac:dyDescent="0.25">
      <c r="M49">
        <f>+M47</f>
        <v>1</v>
      </c>
      <c r="N49">
        <v>100</v>
      </c>
      <c r="P49">
        <f>+P47</f>
        <v>16</v>
      </c>
      <c r="Q49">
        <v>100</v>
      </c>
    </row>
    <row r="51" spans="13:17" x14ac:dyDescent="0.25">
      <c r="M51" s="41">
        <f>+B27</f>
        <v>2</v>
      </c>
      <c r="N51" s="41"/>
      <c r="P51" s="41">
        <f>+B21</f>
        <v>22.4</v>
      </c>
      <c r="Q51" s="41"/>
    </row>
    <row r="52" spans="13:17" x14ac:dyDescent="0.25">
      <c r="M52">
        <f>+M51</f>
        <v>2</v>
      </c>
      <c r="N52">
        <v>0</v>
      </c>
      <c r="P52">
        <f>+P51</f>
        <v>22.4</v>
      </c>
      <c r="Q52">
        <v>0</v>
      </c>
    </row>
    <row r="53" spans="13:17" x14ac:dyDescent="0.25">
      <c r="M53">
        <f>+M51</f>
        <v>2</v>
      </c>
      <c r="N53">
        <v>100</v>
      </c>
      <c r="P53">
        <f>+P51</f>
        <v>22.4</v>
      </c>
      <c r="Q53">
        <v>100</v>
      </c>
    </row>
    <row r="55" spans="13:17" x14ac:dyDescent="0.25">
      <c r="M55" s="41">
        <f>+B26</f>
        <v>4</v>
      </c>
      <c r="N55" s="41"/>
    </row>
    <row r="56" spans="13:17" x14ac:dyDescent="0.25">
      <c r="M56">
        <f>+M55</f>
        <v>4</v>
      </c>
      <c r="N56">
        <v>0</v>
      </c>
    </row>
    <row r="57" spans="13:17" x14ac:dyDescent="0.25">
      <c r="M57">
        <f>+M55</f>
        <v>4</v>
      </c>
      <c r="N57">
        <v>100</v>
      </c>
    </row>
    <row r="59" spans="13:17" x14ac:dyDescent="0.25">
      <c r="M59" s="41">
        <f>+B25</f>
        <v>5.6</v>
      </c>
      <c r="N59" s="41"/>
    </row>
    <row r="60" spans="13:17" x14ac:dyDescent="0.25">
      <c r="M60">
        <f>+M59</f>
        <v>5.6</v>
      </c>
      <c r="N60">
        <v>0</v>
      </c>
    </row>
    <row r="61" spans="13:17" x14ac:dyDescent="0.25">
      <c r="M61">
        <f>+M59</f>
        <v>5.6</v>
      </c>
      <c r="N61">
        <v>100</v>
      </c>
    </row>
    <row r="66" spans="2:14" ht="6.95" customHeight="1" x14ac:dyDescent="0.25">
      <c r="M66" s="40"/>
      <c r="N66" s="40"/>
    </row>
    <row r="67" spans="2:14" ht="6.95" customHeight="1" x14ac:dyDescent="0.25">
      <c r="M67" s="5"/>
      <c r="N67" s="2"/>
    </row>
    <row r="68" spans="2:14" x14ac:dyDescent="0.25">
      <c r="B68" s="45">
        <v>44447</v>
      </c>
      <c r="D68" s="41" t="s">
        <v>52</v>
      </c>
      <c r="M68" s="5"/>
      <c r="N68" s="2"/>
    </row>
    <row r="69" spans="2:14" x14ac:dyDescent="0.25">
      <c r="B69" s="46" t="s">
        <v>37</v>
      </c>
      <c r="C69" s="12"/>
      <c r="D69" s="46" t="s">
        <v>34</v>
      </c>
    </row>
  </sheetData>
  <mergeCells count="22">
    <mergeCell ref="B29:C29"/>
    <mergeCell ref="B30:C30"/>
    <mergeCell ref="B23:C23"/>
    <mergeCell ref="B24:C24"/>
    <mergeCell ref="B25:C25"/>
    <mergeCell ref="B26:C26"/>
    <mergeCell ref="B27:C27"/>
    <mergeCell ref="B28:C28"/>
    <mergeCell ref="B22:C22"/>
    <mergeCell ref="D2:F2"/>
    <mergeCell ref="D3:F3"/>
    <mergeCell ref="H14:I14"/>
    <mergeCell ref="B20:C20"/>
    <mergeCell ref="B21:C21"/>
    <mergeCell ref="H8:I8"/>
    <mergeCell ref="H9:I9"/>
    <mergeCell ref="H10:I10"/>
    <mergeCell ref="H11:I11"/>
    <mergeCell ref="D8:E8"/>
    <mergeCell ref="D9:E9"/>
    <mergeCell ref="D10:E10"/>
    <mergeCell ref="B8:C8"/>
  </mergeCells>
  <hyperlinks>
    <hyperlink ref="D2" r:id="rId1" xr:uid="{4DD52003-069D-4801-964E-1ABDC2CC2A33}"/>
    <hyperlink ref="D3" r:id="rId2" xr:uid="{1F789345-DC0C-43AD-9A19-FEF7687EA83C}"/>
  </hyperlinks>
  <pageMargins left="0.47244094488188981" right="0.39370078740157483" top="0.39370078740157483" bottom="0.39370078740157483" header="0.31496062992125984" footer="0.31496062992125984"/>
  <pageSetup paperSize="9" scale="69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FAF-EECA-4968-B14B-6C839BAA9CDB}">
  <sheetPr>
    <pageSetUpPr fitToPage="1"/>
  </sheetPr>
  <dimension ref="B1:R69"/>
  <sheetViews>
    <sheetView topLeftCell="A4" zoomScaleNormal="100" workbookViewId="0">
      <selection activeCell="L34" sqref="L34"/>
    </sheetView>
  </sheetViews>
  <sheetFormatPr baseColWidth="10" defaultRowHeight="15" x14ac:dyDescent="0.25"/>
  <cols>
    <col min="1" max="1" width="1.5703125" customWidth="1"/>
    <col min="2" max="2" width="19.42578125" customWidth="1"/>
    <col min="3" max="3" width="8.85546875" bestFit="1" customWidth="1"/>
    <col min="4" max="5" width="19.7109375" customWidth="1"/>
    <col min="6" max="6" width="15.7109375" customWidth="1"/>
    <col min="7" max="7" width="15.5703125" customWidth="1"/>
    <col min="8" max="8" width="12.140625" customWidth="1"/>
    <col min="9" max="9" width="12.28515625" customWidth="1"/>
    <col min="10" max="10" width="10.7109375" style="41" customWidth="1"/>
  </cols>
  <sheetData>
    <row r="1" spans="2:13" ht="15.75" x14ac:dyDescent="0.25">
      <c r="B1" s="36" t="s">
        <v>41</v>
      </c>
    </row>
    <row r="2" spans="2:13" x14ac:dyDescent="0.25">
      <c r="B2" t="s">
        <v>39</v>
      </c>
      <c r="D2" s="84" t="s">
        <v>42</v>
      </c>
      <c r="E2" s="84"/>
      <c r="F2" s="84"/>
    </row>
    <row r="3" spans="2:13" x14ac:dyDescent="0.25">
      <c r="B3" t="s">
        <v>40</v>
      </c>
      <c r="D3" s="84" t="s">
        <v>43</v>
      </c>
      <c r="E3" s="84"/>
      <c r="F3" s="84"/>
      <c r="L3" s="23"/>
    </row>
    <row r="4" spans="2:13" x14ac:dyDescent="0.25">
      <c r="L4" s="23"/>
    </row>
    <row r="6" spans="2:13" x14ac:dyDescent="0.25">
      <c r="B6" t="s">
        <v>11</v>
      </c>
      <c r="G6" s="1" t="s">
        <v>23</v>
      </c>
      <c r="H6" s="1" t="s">
        <v>24</v>
      </c>
      <c r="I6" s="33">
        <v>36</v>
      </c>
    </row>
    <row r="7" spans="2:13" x14ac:dyDescent="0.25">
      <c r="B7" s="6"/>
      <c r="C7" s="12"/>
      <c r="D7" s="12"/>
      <c r="E7" s="12"/>
      <c r="F7" s="12"/>
      <c r="G7" s="13" t="s">
        <v>22</v>
      </c>
      <c r="H7" s="24"/>
      <c r="I7" s="25"/>
    </row>
    <row r="8" spans="2:13" x14ac:dyDescent="0.25">
      <c r="B8" s="99" t="s">
        <v>50</v>
      </c>
      <c r="C8" s="100"/>
      <c r="D8" s="87" t="s">
        <v>51</v>
      </c>
      <c r="E8" s="88"/>
      <c r="F8" s="16"/>
      <c r="G8" s="15" t="s">
        <v>21</v>
      </c>
      <c r="H8" s="79">
        <v>44445</v>
      </c>
      <c r="I8" s="80"/>
    </row>
    <row r="9" spans="2:13" x14ac:dyDescent="0.25">
      <c r="B9" s="14"/>
      <c r="C9" s="15" t="s">
        <v>9</v>
      </c>
      <c r="D9" s="81" t="s">
        <v>47</v>
      </c>
      <c r="E9" s="80"/>
      <c r="F9" s="16"/>
      <c r="G9" s="15" t="s">
        <v>20</v>
      </c>
      <c r="H9" s="82">
        <v>0.54166666666666663</v>
      </c>
      <c r="I9" s="80"/>
    </row>
    <row r="10" spans="2:13" x14ac:dyDescent="0.25">
      <c r="B10" s="14"/>
      <c r="C10" s="15" t="s">
        <v>8</v>
      </c>
      <c r="D10" s="89" t="s">
        <v>49</v>
      </c>
      <c r="E10" s="90"/>
      <c r="F10" s="16"/>
      <c r="G10" s="15" t="s">
        <v>19</v>
      </c>
      <c r="H10" s="81" t="s">
        <v>47</v>
      </c>
      <c r="I10" s="80"/>
    </row>
    <row r="11" spans="2:13" x14ac:dyDescent="0.25">
      <c r="B11" s="14"/>
      <c r="C11" s="16"/>
      <c r="D11" s="16"/>
      <c r="E11" s="16"/>
      <c r="F11" s="16"/>
      <c r="G11" s="15" t="s">
        <v>18</v>
      </c>
      <c r="H11" s="91" t="s">
        <v>48</v>
      </c>
      <c r="I11" s="92"/>
    </row>
    <row r="12" spans="2:13" x14ac:dyDescent="0.25">
      <c r="B12" s="14"/>
      <c r="C12" s="16"/>
      <c r="D12" s="16" t="s">
        <v>7</v>
      </c>
      <c r="E12" s="16"/>
      <c r="F12" s="26"/>
      <c r="G12" s="16" t="s">
        <v>17</v>
      </c>
      <c r="H12" s="16"/>
      <c r="I12" s="17"/>
      <c r="M12" s="37" t="s">
        <v>44</v>
      </c>
    </row>
    <row r="13" spans="2:13" x14ac:dyDescent="0.25">
      <c r="B13" s="14"/>
      <c r="C13" s="16"/>
      <c r="D13" s="16" t="s">
        <v>6</v>
      </c>
      <c r="E13" s="16"/>
      <c r="F13" s="26"/>
      <c r="G13" s="16" t="s">
        <v>17</v>
      </c>
      <c r="H13" s="16"/>
      <c r="I13" s="17"/>
    </row>
    <row r="14" spans="2:13" x14ac:dyDescent="0.25">
      <c r="B14" s="14"/>
      <c r="C14" s="16"/>
      <c r="D14" s="16" t="s">
        <v>5</v>
      </c>
      <c r="E14" s="16"/>
      <c r="F14" s="18">
        <f>+F12-F13</f>
        <v>0</v>
      </c>
      <c r="G14" s="16" t="s">
        <v>17</v>
      </c>
      <c r="H14" s="93" t="e">
        <f>+F14/F13</f>
        <v>#DIV/0!</v>
      </c>
      <c r="I14" s="94"/>
    </row>
    <row r="15" spans="2:13" x14ac:dyDescent="0.25">
      <c r="B15" s="14" t="s">
        <v>2</v>
      </c>
      <c r="C15" s="16"/>
      <c r="D15" s="16" t="s">
        <v>3</v>
      </c>
      <c r="E15" s="16" t="s">
        <v>4</v>
      </c>
      <c r="F15" s="16"/>
      <c r="G15" s="16"/>
      <c r="H15" s="16"/>
      <c r="I15" s="17"/>
    </row>
    <row r="16" spans="2:13" x14ac:dyDescent="0.25">
      <c r="B16" s="14" t="s">
        <v>1</v>
      </c>
      <c r="C16" s="16"/>
      <c r="D16" s="26">
        <v>5678</v>
      </c>
      <c r="E16" s="4"/>
      <c r="F16" s="16">
        <f>+D16-D17</f>
        <v>272</v>
      </c>
      <c r="G16" s="16"/>
      <c r="H16" s="16"/>
      <c r="I16" s="17"/>
    </row>
    <row r="17" spans="2:18" x14ac:dyDescent="0.25">
      <c r="B17" s="14" t="s">
        <v>0</v>
      </c>
      <c r="C17" s="16"/>
      <c r="D17" s="26">
        <v>5406</v>
      </c>
      <c r="E17" s="4"/>
      <c r="F17" s="16"/>
      <c r="G17" s="16"/>
      <c r="H17" s="16"/>
      <c r="I17" s="17"/>
    </row>
    <row r="18" spans="2:18" x14ac:dyDescent="0.25">
      <c r="B18" s="14"/>
      <c r="C18" s="16"/>
      <c r="D18" s="16"/>
      <c r="E18" s="16"/>
      <c r="F18" s="16"/>
      <c r="G18" s="16"/>
      <c r="H18" s="16"/>
      <c r="I18" s="17"/>
    </row>
    <row r="19" spans="2:18" x14ac:dyDescent="0.25">
      <c r="B19" s="14"/>
      <c r="C19" s="16"/>
      <c r="D19" s="16"/>
      <c r="E19" s="16"/>
      <c r="F19" s="16"/>
      <c r="G19" s="16"/>
      <c r="H19" s="16"/>
      <c r="I19" s="17"/>
    </row>
    <row r="20" spans="2:18" x14ac:dyDescent="0.25">
      <c r="B20" s="96" t="s">
        <v>35</v>
      </c>
      <c r="C20" s="98"/>
      <c r="D20" s="16"/>
      <c r="E20" s="16"/>
      <c r="F20" s="16" t="s">
        <v>12</v>
      </c>
      <c r="G20" s="16" t="s">
        <v>13</v>
      </c>
      <c r="H20" s="43" t="s">
        <v>14</v>
      </c>
      <c r="I20" s="42" t="s">
        <v>15</v>
      </c>
      <c r="J20" s="41" t="s">
        <v>16</v>
      </c>
      <c r="M20" t="s">
        <v>33</v>
      </c>
      <c r="N20" t="s">
        <v>32</v>
      </c>
      <c r="O20" t="s">
        <v>33</v>
      </c>
      <c r="P20" t="s">
        <v>45</v>
      </c>
      <c r="Q20" t="s">
        <v>46</v>
      </c>
      <c r="R20" t="s">
        <v>53</v>
      </c>
    </row>
    <row r="21" spans="2:18" x14ac:dyDescent="0.25">
      <c r="B21" s="96">
        <v>22.4</v>
      </c>
      <c r="C21" s="97"/>
      <c r="D21" s="26"/>
      <c r="E21" s="4"/>
      <c r="F21" s="34">
        <f t="shared" ref="F21:F30" si="0">+D21/$D$16*100</f>
        <v>0</v>
      </c>
      <c r="G21" s="34">
        <f t="shared" ref="G21:G28" si="1">+G22+F22</f>
        <v>100</v>
      </c>
      <c r="H21" s="27"/>
      <c r="I21" s="22"/>
      <c r="J21" s="35"/>
      <c r="M21" s="1">
        <v>0</v>
      </c>
      <c r="N21">
        <v>0</v>
      </c>
      <c r="O21">
        <v>0</v>
      </c>
      <c r="R21">
        <v>0</v>
      </c>
    </row>
    <row r="22" spans="2:18" x14ac:dyDescent="0.25">
      <c r="B22" s="96">
        <v>16</v>
      </c>
      <c r="C22" s="97"/>
      <c r="D22" s="26"/>
      <c r="E22" s="4"/>
      <c r="F22" s="34">
        <f t="shared" si="0"/>
        <v>0</v>
      </c>
      <c r="G22" s="34">
        <f t="shared" si="1"/>
        <v>100</v>
      </c>
      <c r="H22" s="28"/>
      <c r="I22" s="22"/>
      <c r="J22" s="35" t="s">
        <v>38</v>
      </c>
      <c r="M22">
        <v>6.3E-2</v>
      </c>
      <c r="N22" s="2">
        <f>+G30</f>
        <v>4.7904191616766472</v>
      </c>
      <c r="O22">
        <v>0</v>
      </c>
      <c r="P22">
        <v>8</v>
      </c>
      <c r="Q22">
        <v>17</v>
      </c>
      <c r="R22">
        <v>0</v>
      </c>
    </row>
    <row r="23" spans="2:18" x14ac:dyDescent="0.25">
      <c r="B23" s="96">
        <v>11.2</v>
      </c>
      <c r="C23" s="97"/>
      <c r="D23" s="26">
        <v>162</v>
      </c>
      <c r="E23" s="4"/>
      <c r="F23" s="34">
        <f t="shared" si="0"/>
        <v>2.8531172948221202</v>
      </c>
      <c r="G23" s="34">
        <f t="shared" si="1"/>
        <v>97.146882705177873</v>
      </c>
      <c r="H23" s="28"/>
      <c r="I23" s="22"/>
      <c r="J23" s="35" t="s">
        <v>38</v>
      </c>
      <c r="M23">
        <v>0.5</v>
      </c>
      <c r="N23" s="2">
        <f>+G29</f>
        <v>17.277210285311732</v>
      </c>
      <c r="O23">
        <v>0</v>
      </c>
      <c r="R23">
        <v>0</v>
      </c>
    </row>
    <row r="24" spans="2:18" x14ac:dyDescent="0.25">
      <c r="B24" s="96">
        <v>8</v>
      </c>
      <c r="C24" s="97"/>
      <c r="D24" s="26">
        <v>826</v>
      </c>
      <c r="E24" s="4"/>
      <c r="F24" s="34">
        <f t="shared" si="0"/>
        <v>14.547375836562171</v>
      </c>
      <c r="G24" s="34">
        <f t="shared" si="1"/>
        <v>82.599506868615705</v>
      </c>
      <c r="H24" s="28"/>
      <c r="I24" s="22"/>
      <c r="J24" s="35"/>
      <c r="M24">
        <v>1</v>
      </c>
      <c r="N24" s="2">
        <f>+G28</f>
        <v>27.104614300810148</v>
      </c>
      <c r="O24">
        <v>0</v>
      </c>
      <c r="P24">
        <v>15</v>
      </c>
      <c r="Q24">
        <v>75</v>
      </c>
      <c r="R24">
        <v>0</v>
      </c>
    </row>
    <row r="25" spans="2:18" x14ac:dyDescent="0.25">
      <c r="B25" s="96">
        <v>5.6</v>
      </c>
      <c r="C25" s="97"/>
      <c r="D25" s="26">
        <v>1300</v>
      </c>
      <c r="E25" s="4"/>
      <c r="F25" s="34">
        <f t="shared" si="0"/>
        <v>22.895385699189855</v>
      </c>
      <c r="G25" s="34">
        <f t="shared" si="1"/>
        <v>59.704121169425854</v>
      </c>
      <c r="H25" s="28"/>
      <c r="I25" s="22"/>
      <c r="J25" s="35" t="s">
        <v>38</v>
      </c>
      <c r="M25">
        <v>2</v>
      </c>
      <c r="N25" s="2">
        <f>+G27</f>
        <v>39.327227897146884</v>
      </c>
      <c r="O25">
        <v>0</v>
      </c>
      <c r="R25">
        <v>0</v>
      </c>
    </row>
    <row r="26" spans="2:18" x14ac:dyDescent="0.25">
      <c r="B26" s="96">
        <v>4</v>
      </c>
      <c r="C26" s="97"/>
      <c r="D26" s="26">
        <v>480</v>
      </c>
      <c r="E26" s="4"/>
      <c r="F26" s="34">
        <f t="shared" si="0"/>
        <v>8.4536808735470235</v>
      </c>
      <c r="G26" s="34">
        <f t="shared" si="1"/>
        <v>51.250440295878832</v>
      </c>
      <c r="H26" s="28"/>
      <c r="I26" s="22"/>
      <c r="J26" s="35"/>
      <c r="M26">
        <v>4</v>
      </c>
      <c r="N26" s="2">
        <f>+G26</f>
        <v>51.250440295878832</v>
      </c>
      <c r="O26">
        <v>0</v>
      </c>
      <c r="R26">
        <v>0</v>
      </c>
    </row>
    <row r="27" spans="2:18" x14ac:dyDescent="0.25">
      <c r="B27" s="96">
        <v>2</v>
      </c>
      <c r="C27" s="97"/>
      <c r="D27" s="26">
        <v>677</v>
      </c>
      <c r="E27" s="4"/>
      <c r="F27" s="34">
        <f t="shared" si="0"/>
        <v>11.923212398731948</v>
      </c>
      <c r="G27" s="34">
        <f t="shared" si="1"/>
        <v>39.327227897146884</v>
      </c>
      <c r="H27" s="28"/>
      <c r="I27" s="22"/>
      <c r="J27" s="35" t="s">
        <v>38</v>
      </c>
      <c r="M27">
        <v>5.6</v>
      </c>
      <c r="N27" s="2">
        <f>+G25</f>
        <v>59.704121169425854</v>
      </c>
      <c r="O27">
        <v>0</v>
      </c>
      <c r="P27">
        <v>47</v>
      </c>
      <c r="Q27">
        <v>87</v>
      </c>
      <c r="R27">
        <v>0</v>
      </c>
    </row>
    <row r="28" spans="2:18" x14ac:dyDescent="0.25">
      <c r="B28" s="96">
        <v>1</v>
      </c>
      <c r="C28" s="97"/>
      <c r="D28" s="26">
        <v>694</v>
      </c>
      <c r="E28" s="4"/>
      <c r="F28" s="34">
        <f t="shared" si="0"/>
        <v>12.222613596336739</v>
      </c>
      <c r="G28" s="34">
        <f t="shared" si="1"/>
        <v>27.104614300810148</v>
      </c>
      <c r="H28" s="28"/>
      <c r="I28" s="22"/>
      <c r="J28" s="35"/>
      <c r="M28">
        <v>8</v>
      </c>
      <c r="N28" s="2">
        <f>+G24</f>
        <v>82.599506868615705</v>
      </c>
      <c r="O28">
        <v>0</v>
      </c>
      <c r="R28">
        <v>0</v>
      </c>
    </row>
    <row r="29" spans="2:18" x14ac:dyDescent="0.25">
      <c r="B29" s="96">
        <v>0.5</v>
      </c>
      <c r="C29" s="97"/>
      <c r="D29" s="26">
        <v>558</v>
      </c>
      <c r="E29" s="4"/>
      <c r="F29" s="34">
        <f t="shared" si="0"/>
        <v>9.8274040154984146</v>
      </c>
      <c r="G29" s="34">
        <f>+G30+F30</f>
        <v>17.277210285311732</v>
      </c>
      <c r="H29" s="29"/>
      <c r="I29" s="22"/>
      <c r="J29" s="35" t="s">
        <v>38</v>
      </c>
      <c r="M29">
        <v>11.2</v>
      </c>
      <c r="N29" s="2">
        <f>+G23</f>
        <v>97.146882705177873</v>
      </c>
      <c r="O29">
        <v>0</v>
      </c>
      <c r="P29">
        <v>90</v>
      </c>
      <c r="Q29">
        <v>100</v>
      </c>
      <c r="R29">
        <v>0</v>
      </c>
    </row>
    <row r="30" spans="2:18" x14ac:dyDescent="0.25">
      <c r="B30" s="96">
        <v>6.3E-2</v>
      </c>
      <c r="C30" s="97"/>
      <c r="D30" s="26">
        <v>709</v>
      </c>
      <c r="E30" s="4"/>
      <c r="F30" s="34">
        <f t="shared" si="0"/>
        <v>12.486791123635083</v>
      </c>
      <c r="G30" s="34">
        <f>+F31</f>
        <v>4.7904191616766472</v>
      </c>
      <c r="H30" s="43"/>
      <c r="I30" s="17"/>
      <c r="M30">
        <v>16</v>
      </c>
      <c r="N30" s="2">
        <f>+G22</f>
        <v>100</v>
      </c>
      <c r="O30">
        <v>0</v>
      </c>
      <c r="P30">
        <v>100</v>
      </c>
      <c r="R30">
        <v>0</v>
      </c>
    </row>
    <row r="31" spans="2:18" x14ac:dyDescent="0.25">
      <c r="B31" s="20" t="s">
        <v>10</v>
      </c>
      <c r="C31" s="21">
        <f>SUM(D21:D30)</f>
        <v>5406</v>
      </c>
      <c r="D31" s="44">
        <f>+D16-D17</f>
        <v>272</v>
      </c>
      <c r="E31" s="19"/>
      <c r="F31" s="34">
        <f>+D31/$D$16*100</f>
        <v>4.7904191616766472</v>
      </c>
      <c r="G31" s="4"/>
      <c r="H31" s="19"/>
      <c r="I31" s="9"/>
      <c r="M31">
        <v>22.4</v>
      </c>
      <c r="N31" s="2">
        <f>+G21</f>
        <v>100</v>
      </c>
      <c r="O31">
        <v>0</v>
      </c>
      <c r="R31">
        <v>0</v>
      </c>
    </row>
    <row r="32" spans="2:18" x14ac:dyDescent="0.25">
      <c r="D32" s="21">
        <f>SUM(D21:D30)</f>
        <v>5406</v>
      </c>
      <c r="N32" s="2"/>
    </row>
    <row r="33" spans="2:17" x14ac:dyDescent="0.25">
      <c r="B33" s="32" t="s">
        <v>25</v>
      </c>
      <c r="I33" s="1" t="s">
        <v>36</v>
      </c>
    </row>
    <row r="34" spans="2:17" x14ac:dyDescent="0.25">
      <c r="B34" s="6" t="s">
        <v>26</v>
      </c>
      <c r="C34" s="7"/>
      <c r="D34" s="10"/>
      <c r="G34" s="3"/>
      <c r="H34" s="31" t="s">
        <v>28</v>
      </c>
      <c r="I34" s="4"/>
    </row>
    <row r="35" spans="2:17" x14ac:dyDescent="0.25">
      <c r="B35" s="8" t="s">
        <v>27</v>
      </c>
      <c r="C35" s="9"/>
      <c r="D35" s="11"/>
      <c r="G35" s="3"/>
      <c r="H35" s="31" t="s">
        <v>29</v>
      </c>
      <c r="I35" s="4"/>
    </row>
    <row r="36" spans="2:17" x14ac:dyDescent="0.25">
      <c r="G36" s="3"/>
      <c r="H36" s="31" t="s">
        <v>30</v>
      </c>
      <c r="I36" s="4"/>
    </row>
    <row r="37" spans="2:17" x14ac:dyDescent="0.25">
      <c r="G37" s="8"/>
      <c r="H37" s="30" t="s">
        <v>31</v>
      </c>
      <c r="I37" s="4"/>
    </row>
    <row r="39" spans="2:17" x14ac:dyDescent="0.25">
      <c r="M39" s="40">
        <f>+B30</f>
        <v>6.3E-2</v>
      </c>
      <c r="N39" s="40"/>
      <c r="P39" s="41">
        <f>+B24</f>
        <v>8</v>
      </c>
      <c r="Q39" s="41"/>
    </row>
    <row r="40" spans="2:17" x14ac:dyDescent="0.25">
      <c r="M40" s="5">
        <f>+M39</f>
        <v>6.3E-2</v>
      </c>
      <c r="N40" s="2">
        <v>0</v>
      </c>
      <c r="P40">
        <f>+P39</f>
        <v>8</v>
      </c>
      <c r="Q40">
        <v>0</v>
      </c>
    </row>
    <row r="41" spans="2:17" x14ac:dyDescent="0.25">
      <c r="M41" s="5">
        <f>+M39</f>
        <v>6.3E-2</v>
      </c>
      <c r="N41" s="2">
        <v>100</v>
      </c>
      <c r="P41">
        <f>+P39</f>
        <v>8</v>
      </c>
      <c r="Q41">
        <v>100</v>
      </c>
    </row>
    <row r="43" spans="2:17" x14ac:dyDescent="0.25">
      <c r="M43" s="40">
        <f>+B29</f>
        <v>0.5</v>
      </c>
      <c r="N43" s="40"/>
      <c r="P43" s="41">
        <f>+B23</f>
        <v>11.2</v>
      </c>
      <c r="Q43" s="41"/>
    </row>
    <row r="44" spans="2:17" x14ac:dyDescent="0.25">
      <c r="M44" s="5">
        <f>+M43</f>
        <v>0.5</v>
      </c>
      <c r="N44" s="2">
        <v>0</v>
      </c>
      <c r="P44">
        <f>+P43</f>
        <v>11.2</v>
      </c>
      <c r="Q44">
        <v>0</v>
      </c>
    </row>
    <row r="45" spans="2:17" x14ac:dyDescent="0.25">
      <c r="M45" s="5">
        <f>+M43</f>
        <v>0.5</v>
      </c>
      <c r="N45" s="2">
        <v>100</v>
      </c>
      <c r="P45">
        <f>+P43</f>
        <v>11.2</v>
      </c>
      <c r="Q45">
        <v>100</v>
      </c>
    </row>
    <row r="47" spans="2:17" x14ac:dyDescent="0.25">
      <c r="M47" s="41">
        <f>+B28</f>
        <v>1</v>
      </c>
      <c r="N47" s="41"/>
      <c r="P47" s="41">
        <f>+B22</f>
        <v>16</v>
      </c>
      <c r="Q47" s="41"/>
    </row>
    <row r="48" spans="2:17" x14ac:dyDescent="0.25">
      <c r="M48">
        <f>+M47</f>
        <v>1</v>
      </c>
      <c r="N48">
        <v>0</v>
      </c>
      <c r="P48">
        <f>+P47</f>
        <v>16</v>
      </c>
      <c r="Q48">
        <v>0</v>
      </c>
    </row>
    <row r="49" spans="13:17" x14ac:dyDescent="0.25">
      <c r="M49">
        <f>+M47</f>
        <v>1</v>
      </c>
      <c r="N49">
        <v>100</v>
      </c>
      <c r="P49">
        <f>+P47</f>
        <v>16</v>
      </c>
      <c r="Q49">
        <v>100</v>
      </c>
    </row>
    <row r="51" spans="13:17" x14ac:dyDescent="0.25">
      <c r="M51" s="41">
        <f>+B27</f>
        <v>2</v>
      </c>
      <c r="N51" s="41"/>
      <c r="P51" s="41">
        <f>+B21</f>
        <v>22.4</v>
      </c>
      <c r="Q51" s="41"/>
    </row>
    <row r="52" spans="13:17" x14ac:dyDescent="0.25">
      <c r="M52">
        <f>+M51</f>
        <v>2</v>
      </c>
      <c r="N52">
        <v>0</v>
      </c>
      <c r="P52">
        <f>+P51</f>
        <v>22.4</v>
      </c>
      <c r="Q52">
        <v>0</v>
      </c>
    </row>
    <row r="53" spans="13:17" x14ac:dyDescent="0.25">
      <c r="M53">
        <f>+M51</f>
        <v>2</v>
      </c>
      <c r="N53">
        <v>100</v>
      </c>
      <c r="P53">
        <f>+P51</f>
        <v>22.4</v>
      </c>
      <c r="Q53">
        <v>100</v>
      </c>
    </row>
    <row r="55" spans="13:17" x14ac:dyDescent="0.25">
      <c r="M55" s="41">
        <f>+B26</f>
        <v>4</v>
      </c>
      <c r="N55" s="41"/>
    </row>
    <row r="56" spans="13:17" x14ac:dyDescent="0.25">
      <c r="M56">
        <f>+M55</f>
        <v>4</v>
      </c>
      <c r="N56">
        <v>0</v>
      </c>
    </row>
    <row r="57" spans="13:17" x14ac:dyDescent="0.25">
      <c r="M57">
        <f>+M55</f>
        <v>4</v>
      </c>
      <c r="N57">
        <v>100</v>
      </c>
    </row>
    <row r="59" spans="13:17" x14ac:dyDescent="0.25">
      <c r="M59" s="41">
        <f>+B25</f>
        <v>5.6</v>
      </c>
      <c r="N59" s="41"/>
    </row>
    <row r="60" spans="13:17" x14ac:dyDescent="0.25">
      <c r="M60">
        <f>+M59</f>
        <v>5.6</v>
      </c>
      <c r="N60">
        <v>0</v>
      </c>
    </row>
    <row r="61" spans="13:17" x14ac:dyDescent="0.25">
      <c r="M61">
        <f>+M59</f>
        <v>5.6</v>
      </c>
      <c r="N61">
        <v>100</v>
      </c>
    </row>
    <row r="66" spans="2:14" ht="6.95" customHeight="1" x14ac:dyDescent="0.25">
      <c r="M66" s="40"/>
      <c r="N66" s="40"/>
    </row>
    <row r="67" spans="2:14" ht="6.95" customHeight="1" x14ac:dyDescent="0.25">
      <c r="M67" s="5"/>
      <c r="N67" s="2"/>
    </row>
    <row r="68" spans="2:14" x14ac:dyDescent="0.25">
      <c r="B68" s="45">
        <v>44447</v>
      </c>
      <c r="D68" s="41" t="s">
        <v>52</v>
      </c>
      <c r="M68" s="5"/>
      <c r="N68" s="2"/>
    </row>
    <row r="69" spans="2:14" x14ac:dyDescent="0.25">
      <c r="B69" s="46" t="s">
        <v>37</v>
      </c>
      <c r="C69" s="12"/>
      <c r="D69" s="46" t="s">
        <v>34</v>
      </c>
    </row>
  </sheetData>
  <mergeCells count="22">
    <mergeCell ref="B28:C28"/>
    <mergeCell ref="B29:C29"/>
    <mergeCell ref="B30:C30"/>
    <mergeCell ref="B22:C22"/>
    <mergeCell ref="B23:C23"/>
    <mergeCell ref="B24:C24"/>
    <mergeCell ref="B25:C25"/>
    <mergeCell ref="B26:C26"/>
    <mergeCell ref="B27:C27"/>
    <mergeCell ref="H8:I8"/>
    <mergeCell ref="D9:E9"/>
    <mergeCell ref="H9:I9"/>
    <mergeCell ref="B21:C21"/>
    <mergeCell ref="D2:F2"/>
    <mergeCell ref="D3:F3"/>
    <mergeCell ref="B8:C8"/>
    <mergeCell ref="D8:E8"/>
    <mergeCell ref="D10:E10"/>
    <mergeCell ref="H10:I10"/>
    <mergeCell ref="H11:I11"/>
    <mergeCell ref="H14:I14"/>
    <mergeCell ref="B20:C20"/>
  </mergeCells>
  <hyperlinks>
    <hyperlink ref="D2" r:id="rId1" xr:uid="{5F93B827-767F-41FD-824B-492EC915AFE0}"/>
    <hyperlink ref="D3" r:id="rId2" xr:uid="{5F5635D4-B637-4F55-8F7D-1FFC8052B3D2}"/>
  </hyperlinks>
  <pageMargins left="0.47244094488188981" right="0.39370078740157483" top="0.39370078740157483" bottom="0.39370078740157483" header="0.31496062992125984" footer="0.31496062992125984"/>
  <pageSetup paperSize="9" scale="6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6B0EB-1D28-4971-9BFD-3A38ED83C9BA}">
  <sheetPr>
    <pageSetUpPr fitToPage="1"/>
  </sheetPr>
  <dimension ref="A1:R72"/>
  <sheetViews>
    <sheetView topLeftCell="A28" zoomScale="90" zoomScaleNormal="90" workbookViewId="0">
      <selection activeCell="K50" sqref="K50"/>
    </sheetView>
  </sheetViews>
  <sheetFormatPr baseColWidth="10" defaultRowHeight="15" x14ac:dyDescent="0.25"/>
  <cols>
    <col min="1" max="1" width="3.7109375" customWidth="1"/>
    <col min="2" max="2" width="19.42578125" customWidth="1"/>
    <col min="3" max="3" width="8.85546875" bestFit="1" customWidth="1"/>
    <col min="4" max="5" width="19.7109375" customWidth="1"/>
    <col min="6" max="6" width="15.7109375" customWidth="1"/>
    <col min="7" max="7" width="15.5703125" customWidth="1"/>
    <col min="8" max="8" width="12.140625" customWidth="1"/>
    <col min="9" max="9" width="12.28515625" customWidth="1"/>
    <col min="10" max="10" width="10.7109375" style="41" customWidth="1"/>
  </cols>
  <sheetData>
    <row r="1" spans="2:13" ht="15.75" x14ac:dyDescent="0.25">
      <c r="B1" s="36" t="s">
        <v>41</v>
      </c>
    </row>
    <row r="2" spans="2:13" x14ac:dyDescent="0.25">
      <c r="B2" t="s">
        <v>39</v>
      </c>
      <c r="D2" s="84" t="s">
        <v>42</v>
      </c>
      <c r="E2" s="84"/>
      <c r="F2" s="84"/>
    </row>
    <row r="3" spans="2:13" x14ac:dyDescent="0.25">
      <c r="B3" t="s">
        <v>40</v>
      </c>
      <c r="D3" s="84" t="s">
        <v>43</v>
      </c>
      <c r="E3" s="84"/>
      <c r="F3" s="84"/>
      <c r="L3" s="23"/>
    </row>
    <row r="4" spans="2:13" x14ac:dyDescent="0.25">
      <c r="L4" s="23"/>
    </row>
    <row r="6" spans="2:13" ht="22.5" customHeight="1" x14ac:dyDescent="0.25">
      <c r="B6" s="59" t="s">
        <v>11</v>
      </c>
      <c r="G6" s="57" t="s">
        <v>23</v>
      </c>
      <c r="H6" s="57" t="s">
        <v>24</v>
      </c>
      <c r="I6" s="33">
        <v>36</v>
      </c>
    </row>
    <row r="7" spans="2:13" x14ac:dyDescent="0.25">
      <c r="B7" s="6"/>
      <c r="C7" s="12"/>
      <c r="D7" s="12"/>
      <c r="E7" s="12"/>
      <c r="F7" s="12"/>
      <c r="G7" s="58" t="s">
        <v>22</v>
      </c>
      <c r="H7" s="24"/>
      <c r="I7" s="25"/>
    </row>
    <row r="8" spans="2:13" x14ac:dyDescent="0.25">
      <c r="B8" s="85" t="s">
        <v>50</v>
      </c>
      <c r="C8" s="86"/>
      <c r="D8" s="87" t="s">
        <v>51</v>
      </c>
      <c r="E8" s="88"/>
      <c r="F8" s="16"/>
      <c r="G8" s="56" t="s">
        <v>21</v>
      </c>
      <c r="H8" s="79">
        <v>44445</v>
      </c>
      <c r="I8" s="80"/>
    </row>
    <row r="9" spans="2:13" x14ac:dyDescent="0.25">
      <c r="B9" s="55"/>
      <c r="C9" s="56" t="s">
        <v>9</v>
      </c>
      <c r="D9" s="81" t="s">
        <v>47</v>
      </c>
      <c r="E9" s="80"/>
      <c r="F9" s="16"/>
      <c r="G9" s="56" t="s">
        <v>20</v>
      </c>
      <c r="H9" s="82">
        <v>0.54166666666666663</v>
      </c>
      <c r="I9" s="80"/>
    </row>
    <row r="10" spans="2:13" x14ac:dyDescent="0.25">
      <c r="B10" s="55"/>
      <c r="C10" s="56" t="s">
        <v>8</v>
      </c>
      <c r="D10" s="89" t="s">
        <v>54</v>
      </c>
      <c r="E10" s="90"/>
      <c r="F10" s="16"/>
      <c r="G10" s="56" t="s">
        <v>19</v>
      </c>
      <c r="H10" s="81" t="s">
        <v>47</v>
      </c>
      <c r="I10" s="80"/>
    </row>
    <row r="11" spans="2:13" x14ac:dyDescent="0.25">
      <c r="B11" s="14"/>
      <c r="C11" s="16"/>
      <c r="D11" s="16"/>
      <c r="E11" s="16"/>
      <c r="F11" s="16"/>
      <c r="G11" s="56" t="s">
        <v>18</v>
      </c>
      <c r="H11" s="91" t="s">
        <v>48</v>
      </c>
      <c r="I11" s="92"/>
    </row>
    <row r="12" spans="2:13" x14ac:dyDescent="0.25">
      <c r="B12" s="14"/>
      <c r="C12" s="16"/>
      <c r="D12" s="16" t="s">
        <v>7</v>
      </c>
      <c r="E12" s="16"/>
      <c r="F12" s="26"/>
      <c r="G12" s="16" t="s">
        <v>17</v>
      </c>
      <c r="H12" s="16"/>
      <c r="I12" s="17"/>
      <c r="M12" s="37" t="s">
        <v>44</v>
      </c>
    </row>
    <row r="13" spans="2:13" x14ac:dyDescent="0.25">
      <c r="B13" s="14"/>
      <c r="C13" s="16"/>
      <c r="D13" s="16" t="s">
        <v>6</v>
      </c>
      <c r="E13" s="16"/>
      <c r="F13" s="26"/>
      <c r="G13" s="16" t="s">
        <v>17</v>
      </c>
      <c r="H13" s="16"/>
      <c r="I13" s="17"/>
    </row>
    <row r="14" spans="2:13" x14ac:dyDescent="0.25">
      <c r="B14" s="14"/>
      <c r="C14" s="16"/>
      <c r="D14" s="16" t="s">
        <v>5</v>
      </c>
      <c r="E14" s="16"/>
      <c r="F14" s="18">
        <f>+F12-F13</f>
        <v>0</v>
      </c>
      <c r="G14" s="16" t="s">
        <v>17</v>
      </c>
      <c r="H14" s="93" t="e">
        <f>+F14/F13</f>
        <v>#DIV/0!</v>
      </c>
      <c r="I14" s="94"/>
    </row>
    <row r="15" spans="2:13" x14ac:dyDescent="0.25">
      <c r="B15" s="14" t="s">
        <v>2</v>
      </c>
      <c r="C15" s="16"/>
      <c r="D15" s="16" t="s">
        <v>3</v>
      </c>
      <c r="E15" s="16" t="s">
        <v>4</v>
      </c>
      <c r="F15" s="16"/>
      <c r="G15" s="16"/>
      <c r="H15" s="16"/>
      <c r="I15" s="17"/>
    </row>
    <row r="16" spans="2:13" x14ac:dyDescent="0.25">
      <c r="B16" s="14" t="s">
        <v>1</v>
      </c>
      <c r="C16" s="16"/>
      <c r="D16" s="26">
        <v>5678</v>
      </c>
      <c r="E16" s="4"/>
      <c r="F16" s="16">
        <f>+D16-D17</f>
        <v>272</v>
      </c>
      <c r="G16" s="16"/>
      <c r="H16" s="16"/>
      <c r="I16" s="17"/>
    </row>
    <row r="17" spans="1:18" x14ac:dyDescent="0.25">
      <c r="B17" s="14" t="s">
        <v>0</v>
      </c>
      <c r="C17" s="16"/>
      <c r="D17" s="26">
        <v>5406</v>
      </c>
      <c r="E17" s="4"/>
      <c r="F17" s="16"/>
      <c r="G17" s="16"/>
      <c r="H17" s="16"/>
      <c r="I17" s="17"/>
    </row>
    <row r="18" spans="1:18" x14ac:dyDescent="0.25">
      <c r="B18" s="14"/>
      <c r="C18" s="16"/>
      <c r="D18" s="16"/>
      <c r="E18" s="16"/>
      <c r="F18" s="16"/>
      <c r="G18" s="16"/>
      <c r="H18" s="16"/>
      <c r="I18" s="17"/>
    </row>
    <row r="19" spans="1:18" x14ac:dyDescent="0.25">
      <c r="B19" s="14"/>
      <c r="C19" s="16"/>
      <c r="D19" s="16"/>
      <c r="E19" s="16"/>
      <c r="F19" s="16"/>
      <c r="G19" s="16"/>
      <c r="H19" s="16"/>
      <c r="I19" s="17"/>
    </row>
    <row r="20" spans="1:18" x14ac:dyDescent="0.25">
      <c r="B20" s="95" t="s">
        <v>35</v>
      </c>
      <c r="C20" s="95"/>
      <c r="D20" s="51" t="s">
        <v>55</v>
      </c>
      <c r="E20" s="50"/>
      <c r="F20" s="50" t="s">
        <v>12</v>
      </c>
      <c r="G20" s="50" t="s">
        <v>13</v>
      </c>
      <c r="H20" s="49" t="s">
        <v>14</v>
      </c>
      <c r="I20" s="49" t="s">
        <v>15</v>
      </c>
      <c r="J20" s="49" t="s">
        <v>16</v>
      </c>
      <c r="M20" t="s">
        <v>33</v>
      </c>
      <c r="N20" t="s">
        <v>32</v>
      </c>
      <c r="O20" t="s">
        <v>33</v>
      </c>
      <c r="P20" t="s">
        <v>45</v>
      </c>
      <c r="Q20" t="s">
        <v>46</v>
      </c>
      <c r="R20" t="s">
        <v>53</v>
      </c>
    </row>
    <row r="21" spans="1:18" x14ac:dyDescent="0.25">
      <c r="A21">
        <v>1</v>
      </c>
      <c r="B21" s="83">
        <v>56</v>
      </c>
      <c r="C21" s="83"/>
      <c r="D21" s="52"/>
      <c r="E21" s="4"/>
      <c r="F21" s="34">
        <f t="shared" ref="F21:F33" si="0">+D21/$D$16*100</f>
        <v>0</v>
      </c>
      <c r="G21" s="34">
        <f t="shared" ref="G21:G24" si="1">+G22+F22</f>
        <v>100</v>
      </c>
      <c r="H21" s="27"/>
      <c r="I21" s="22"/>
      <c r="J21" s="35"/>
      <c r="M21" s="1">
        <v>0</v>
      </c>
      <c r="N21">
        <v>0</v>
      </c>
      <c r="O21">
        <v>0</v>
      </c>
      <c r="R21">
        <v>0</v>
      </c>
    </row>
    <row r="22" spans="1:18" x14ac:dyDescent="0.25">
      <c r="A22">
        <v>2</v>
      </c>
      <c r="B22" s="101">
        <v>45</v>
      </c>
      <c r="C22" s="102"/>
      <c r="D22" s="52">
        <v>40</v>
      </c>
      <c r="E22" s="4"/>
      <c r="F22" s="34">
        <f t="shared" si="0"/>
        <v>0.70447340612891862</v>
      </c>
      <c r="G22" s="34">
        <f t="shared" si="1"/>
        <v>99.295526593871088</v>
      </c>
      <c r="H22" s="28"/>
      <c r="I22" s="22"/>
      <c r="J22" s="35"/>
      <c r="M22">
        <f>+B33</f>
        <v>6.3E-2</v>
      </c>
      <c r="N22" s="2">
        <f>+G33</f>
        <v>4.7904191616766472</v>
      </c>
      <c r="O22">
        <v>0</v>
      </c>
      <c r="P22">
        <v>8</v>
      </c>
      <c r="Q22">
        <v>17</v>
      </c>
      <c r="R22">
        <v>0</v>
      </c>
    </row>
    <row r="23" spans="1:18" x14ac:dyDescent="0.25">
      <c r="A23">
        <v>3</v>
      </c>
      <c r="B23" s="101">
        <v>32</v>
      </c>
      <c r="C23" s="102"/>
      <c r="D23" s="52">
        <v>20</v>
      </c>
      <c r="E23" s="4"/>
      <c r="F23" s="34">
        <f t="shared" si="0"/>
        <v>0.35223670306445931</v>
      </c>
      <c r="G23" s="34">
        <f t="shared" si="1"/>
        <v>98.943289890806625</v>
      </c>
      <c r="H23" s="28"/>
      <c r="I23" s="22"/>
      <c r="J23" s="35"/>
      <c r="M23">
        <f>+B32</f>
        <v>0.5</v>
      </c>
      <c r="N23" s="2">
        <f>+G32</f>
        <v>17.277210285311732</v>
      </c>
      <c r="O23">
        <v>0</v>
      </c>
      <c r="R23">
        <v>0</v>
      </c>
    </row>
    <row r="24" spans="1:18" x14ac:dyDescent="0.25">
      <c r="A24">
        <v>4</v>
      </c>
      <c r="B24" s="101">
        <v>22</v>
      </c>
      <c r="C24" s="102"/>
      <c r="D24" s="52">
        <v>20</v>
      </c>
      <c r="E24" s="4"/>
      <c r="F24" s="34">
        <f t="shared" si="0"/>
        <v>0.35223670306445931</v>
      </c>
      <c r="G24" s="34">
        <f t="shared" si="1"/>
        <v>98.591053187742162</v>
      </c>
      <c r="H24" s="28"/>
      <c r="I24" s="22"/>
      <c r="J24" s="35"/>
      <c r="M24">
        <f>+B31</f>
        <v>1</v>
      </c>
      <c r="N24" s="2">
        <f>+G31</f>
        <v>27.104614300810148</v>
      </c>
      <c r="O24">
        <v>0</v>
      </c>
      <c r="P24">
        <v>15</v>
      </c>
      <c r="Q24">
        <v>75</v>
      </c>
      <c r="R24">
        <v>0</v>
      </c>
    </row>
    <row r="25" spans="1:18" x14ac:dyDescent="0.25">
      <c r="A25">
        <v>5</v>
      </c>
      <c r="B25" s="83">
        <v>16</v>
      </c>
      <c r="C25" s="83"/>
      <c r="D25" s="52">
        <v>10</v>
      </c>
      <c r="E25" s="4"/>
      <c r="F25" s="34">
        <f t="shared" si="0"/>
        <v>0.17611835153222966</v>
      </c>
      <c r="G25" s="34">
        <f t="shared" ref="G25:G31" si="2">+G26+F26</f>
        <v>98.414934836209937</v>
      </c>
      <c r="H25" s="28"/>
      <c r="I25" s="22"/>
      <c r="J25" s="35" t="s">
        <v>38</v>
      </c>
      <c r="M25">
        <f>+B30</f>
        <v>2</v>
      </c>
      <c r="N25" s="2">
        <f>+G30</f>
        <v>39.327227897146884</v>
      </c>
      <c r="O25">
        <v>0</v>
      </c>
      <c r="R25">
        <v>0</v>
      </c>
    </row>
    <row r="26" spans="1:18" x14ac:dyDescent="0.25">
      <c r="A26">
        <v>6</v>
      </c>
      <c r="B26" s="83">
        <v>11.2</v>
      </c>
      <c r="C26" s="83"/>
      <c r="D26" s="52">
        <v>162</v>
      </c>
      <c r="E26" s="4"/>
      <c r="F26" s="34">
        <f t="shared" si="0"/>
        <v>2.8531172948221202</v>
      </c>
      <c r="G26" s="34">
        <f t="shared" si="2"/>
        <v>95.561817541387811</v>
      </c>
      <c r="H26" s="28"/>
      <c r="I26" s="22"/>
      <c r="J26" s="35" t="s">
        <v>38</v>
      </c>
      <c r="M26">
        <f>+B29</f>
        <v>4</v>
      </c>
      <c r="N26" s="2">
        <f>+G29</f>
        <v>51.250440295878832</v>
      </c>
      <c r="O26">
        <v>0</v>
      </c>
      <c r="R26">
        <v>0</v>
      </c>
    </row>
    <row r="27" spans="1:18" x14ac:dyDescent="0.25">
      <c r="A27">
        <v>7</v>
      </c>
      <c r="B27" s="83">
        <v>8</v>
      </c>
      <c r="C27" s="83"/>
      <c r="D27" s="52">
        <v>826</v>
      </c>
      <c r="E27" s="4"/>
      <c r="F27" s="34">
        <f t="shared" si="0"/>
        <v>14.547375836562171</v>
      </c>
      <c r="G27" s="34">
        <f t="shared" si="2"/>
        <v>81.014441704825643</v>
      </c>
      <c r="H27" s="28"/>
      <c r="I27" s="22"/>
      <c r="J27" s="35"/>
      <c r="M27">
        <f>+B28</f>
        <v>5.6</v>
      </c>
      <c r="N27" s="2">
        <f>+G28</f>
        <v>59.704121169425854</v>
      </c>
      <c r="O27">
        <v>0</v>
      </c>
      <c r="P27">
        <v>47</v>
      </c>
      <c r="Q27">
        <v>87</v>
      </c>
      <c r="R27">
        <v>0</v>
      </c>
    </row>
    <row r="28" spans="1:18" x14ac:dyDescent="0.25">
      <c r="A28">
        <v>8</v>
      </c>
      <c r="B28" s="83">
        <v>5.6</v>
      </c>
      <c r="C28" s="83"/>
      <c r="D28" s="52">
        <v>1210</v>
      </c>
      <c r="E28" s="4"/>
      <c r="F28" s="34">
        <f t="shared" si="0"/>
        <v>21.310320535399789</v>
      </c>
      <c r="G28" s="34">
        <f t="shared" si="2"/>
        <v>59.704121169425854</v>
      </c>
      <c r="H28" s="28"/>
      <c r="I28" s="22"/>
      <c r="J28" s="35" t="s">
        <v>38</v>
      </c>
      <c r="M28">
        <f>+B27</f>
        <v>8</v>
      </c>
      <c r="N28" s="2">
        <f>+G27</f>
        <v>81.014441704825643</v>
      </c>
      <c r="O28">
        <v>0</v>
      </c>
      <c r="R28">
        <v>0</v>
      </c>
    </row>
    <row r="29" spans="1:18" x14ac:dyDescent="0.25">
      <c r="A29">
        <v>9</v>
      </c>
      <c r="B29" s="83">
        <v>4</v>
      </c>
      <c r="C29" s="83"/>
      <c r="D29" s="52">
        <v>480</v>
      </c>
      <c r="E29" s="4"/>
      <c r="F29" s="34">
        <f t="shared" si="0"/>
        <v>8.4536808735470235</v>
      </c>
      <c r="G29" s="34">
        <f t="shared" si="2"/>
        <v>51.250440295878832</v>
      </c>
      <c r="H29" s="28"/>
      <c r="I29" s="22"/>
      <c r="J29" s="35"/>
      <c r="M29">
        <f>+B26</f>
        <v>11.2</v>
      </c>
      <c r="N29" s="2">
        <f>+G26</f>
        <v>95.561817541387811</v>
      </c>
      <c r="O29">
        <v>0</v>
      </c>
      <c r="P29">
        <v>90</v>
      </c>
      <c r="Q29">
        <v>100</v>
      </c>
      <c r="R29">
        <v>0</v>
      </c>
    </row>
    <row r="30" spans="1:18" x14ac:dyDescent="0.25">
      <c r="A30">
        <v>10</v>
      </c>
      <c r="B30" s="83">
        <v>2</v>
      </c>
      <c r="C30" s="83"/>
      <c r="D30" s="52">
        <v>677</v>
      </c>
      <c r="E30" s="4"/>
      <c r="F30" s="34">
        <f t="shared" si="0"/>
        <v>11.923212398731948</v>
      </c>
      <c r="G30" s="34">
        <f t="shared" si="2"/>
        <v>39.327227897146884</v>
      </c>
      <c r="H30" s="28"/>
      <c r="I30" s="22"/>
      <c r="J30" s="35" t="s">
        <v>38</v>
      </c>
      <c r="M30">
        <f>+B25</f>
        <v>16</v>
      </c>
      <c r="N30" s="2">
        <f>+G25</f>
        <v>98.414934836209937</v>
      </c>
      <c r="O30">
        <v>0</v>
      </c>
      <c r="P30">
        <v>100</v>
      </c>
      <c r="R30">
        <v>0</v>
      </c>
    </row>
    <row r="31" spans="1:18" x14ac:dyDescent="0.25">
      <c r="A31">
        <v>11</v>
      </c>
      <c r="B31" s="83">
        <v>1</v>
      </c>
      <c r="C31" s="83"/>
      <c r="D31" s="52">
        <v>694</v>
      </c>
      <c r="E31" s="4"/>
      <c r="F31" s="34">
        <f t="shared" si="0"/>
        <v>12.222613596336739</v>
      </c>
      <c r="G31" s="34">
        <f t="shared" si="2"/>
        <v>27.104614300810148</v>
      </c>
      <c r="H31" s="28"/>
      <c r="I31" s="22"/>
      <c r="J31" s="35"/>
      <c r="M31">
        <f>+B24</f>
        <v>22</v>
      </c>
      <c r="N31" s="2">
        <f>+G24</f>
        <v>98.591053187742162</v>
      </c>
      <c r="O31">
        <v>0</v>
      </c>
      <c r="R31">
        <v>0</v>
      </c>
    </row>
    <row r="32" spans="1:18" x14ac:dyDescent="0.25">
      <c r="A32">
        <v>12</v>
      </c>
      <c r="B32" s="83">
        <v>0.5</v>
      </c>
      <c r="C32" s="83"/>
      <c r="D32" s="52">
        <v>558</v>
      </c>
      <c r="E32" s="4"/>
      <c r="F32" s="34">
        <f t="shared" si="0"/>
        <v>9.8274040154984146</v>
      </c>
      <c r="G32" s="34">
        <f>+G33+F33</f>
        <v>17.277210285311732</v>
      </c>
      <c r="H32" s="29"/>
      <c r="I32" s="22"/>
      <c r="J32" s="35" t="s">
        <v>38</v>
      </c>
      <c r="M32">
        <f>+B23</f>
        <v>32</v>
      </c>
      <c r="N32" s="2">
        <f>+G23</f>
        <v>98.943289890806625</v>
      </c>
      <c r="O32">
        <v>0</v>
      </c>
      <c r="R32">
        <v>0</v>
      </c>
    </row>
    <row r="33" spans="1:18" x14ac:dyDescent="0.25">
      <c r="A33">
        <v>13</v>
      </c>
      <c r="B33" s="83">
        <v>6.3E-2</v>
      </c>
      <c r="C33" s="83"/>
      <c r="D33" s="52">
        <v>709</v>
      </c>
      <c r="E33" s="4"/>
      <c r="F33" s="34">
        <f t="shared" si="0"/>
        <v>12.486791123635083</v>
      </c>
      <c r="G33" s="34">
        <f>+F34</f>
        <v>4.7904191616766472</v>
      </c>
      <c r="H33" s="43"/>
      <c r="I33" s="17"/>
      <c r="M33">
        <f>+B22</f>
        <v>45</v>
      </c>
      <c r="N33" s="2">
        <f>+G22</f>
        <v>99.295526593871088</v>
      </c>
      <c r="O33">
        <v>0</v>
      </c>
      <c r="R33">
        <v>0</v>
      </c>
    </row>
    <row r="34" spans="1:18" x14ac:dyDescent="0.25">
      <c r="A34">
        <v>14</v>
      </c>
      <c r="B34" s="83" t="s">
        <v>56</v>
      </c>
      <c r="C34" s="83"/>
      <c r="D34" s="53">
        <f>+D16-D17</f>
        <v>272</v>
      </c>
      <c r="E34" s="19"/>
      <c r="F34" s="34">
        <f>+D34/$D$16*100</f>
        <v>4.7904191616766472</v>
      </c>
      <c r="G34" s="4"/>
      <c r="H34" s="19"/>
      <c r="I34" s="9"/>
      <c r="M34">
        <f>+B21</f>
        <v>56</v>
      </c>
      <c r="N34" s="2">
        <f>+G21</f>
        <v>100</v>
      </c>
      <c r="O34">
        <v>0</v>
      </c>
      <c r="R34">
        <v>0</v>
      </c>
    </row>
    <row r="35" spans="1:18" x14ac:dyDescent="0.25">
      <c r="D35" s="54">
        <f>SUM(D21:D33)</f>
        <v>5406</v>
      </c>
      <c r="F35" s="2">
        <f>SUM(F21:F34)</f>
        <v>100.00000000000001</v>
      </c>
      <c r="N35" s="2"/>
    </row>
    <row r="36" spans="1:18" x14ac:dyDescent="0.25">
      <c r="B36" s="32" t="s">
        <v>25</v>
      </c>
      <c r="I36" s="1" t="s">
        <v>36</v>
      </c>
    </row>
    <row r="37" spans="1:18" x14ac:dyDescent="0.25">
      <c r="B37" s="6" t="s">
        <v>26</v>
      </c>
      <c r="C37" s="7"/>
      <c r="D37" s="10"/>
      <c r="G37" s="3"/>
      <c r="H37" s="31" t="s">
        <v>28</v>
      </c>
      <c r="I37" s="4"/>
    </row>
    <row r="38" spans="1:18" x14ac:dyDescent="0.25">
      <c r="B38" s="8" t="s">
        <v>27</v>
      </c>
      <c r="C38" s="9"/>
      <c r="D38" s="11"/>
      <c r="G38" s="3"/>
      <c r="H38" s="31" t="s">
        <v>29</v>
      </c>
      <c r="I38" s="4"/>
    </row>
    <row r="39" spans="1:18" x14ac:dyDescent="0.25">
      <c r="G39" s="3"/>
      <c r="H39" s="31" t="s">
        <v>30</v>
      </c>
      <c r="I39" s="4"/>
    </row>
    <row r="40" spans="1:18" x14ac:dyDescent="0.25">
      <c r="G40" s="8"/>
      <c r="H40" s="30" t="s">
        <v>31</v>
      </c>
      <c r="I40" s="4"/>
    </row>
    <row r="42" spans="1:18" x14ac:dyDescent="0.25">
      <c r="M42" s="40">
        <f>+B33</f>
        <v>6.3E-2</v>
      </c>
      <c r="N42" s="40"/>
      <c r="P42" s="41">
        <f>+B27</f>
        <v>8</v>
      </c>
      <c r="Q42" s="41"/>
    </row>
    <row r="43" spans="1:18" x14ac:dyDescent="0.25">
      <c r="M43" s="5">
        <f>+M42</f>
        <v>6.3E-2</v>
      </c>
      <c r="N43" s="2">
        <v>0</v>
      </c>
      <c r="P43">
        <f>+P42</f>
        <v>8</v>
      </c>
      <c r="Q43">
        <v>0</v>
      </c>
    </row>
    <row r="44" spans="1:18" x14ac:dyDescent="0.25">
      <c r="M44" s="5">
        <f>+M42</f>
        <v>6.3E-2</v>
      </c>
      <c r="N44" s="2">
        <v>100</v>
      </c>
      <c r="P44">
        <f>+P42</f>
        <v>8</v>
      </c>
      <c r="Q44">
        <v>100</v>
      </c>
    </row>
    <row r="46" spans="1:18" x14ac:dyDescent="0.25">
      <c r="M46" s="40">
        <f>+B32</f>
        <v>0.5</v>
      </c>
      <c r="N46" s="40"/>
      <c r="P46" s="41">
        <f>+B26</f>
        <v>11.2</v>
      </c>
      <c r="Q46" s="41"/>
    </row>
    <row r="47" spans="1:18" x14ac:dyDescent="0.25">
      <c r="M47" s="5">
        <f>+M46</f>
        <v>0.5</v>
      </c>
      <c r="N47" s="2">
        <v>0</v>
      </c>
      <c r="P47">
        <f>+P46</f>
        <v>11.2</v>
      </c>
      <c r="Q47">
        <v>0</v>
      </c>
    </row>
    <row r="48" spans="1:18" x14ac:dyDescent="0.25">
      <c r="M48" s="5">
        <f>+M46</f>
        <v>0.5</v>
      </c>
      <c r="N48" s="2">
        <v>100</v>
      </c>
      <c r="P48">
        <f>+P46</f>
        <v>11.2</v>
      </c>
      <c r="Q48">
        <v>100</v>
      </c>
    </row>
    <row r="50" spans="13:17" x14ac:dyDescent="0.25">
      <c r="M50" s="41">
        <f>+B31</f>
        <v>1</v>
      </c>
      <c r="N50" s="41"/>
      <c r="P50" s="41">
        <f>+B25</f>
        <v>16</v>
      </c>
      <c r="Q50" s="41"/>
    </row>
    <row r="51" spans="13:17" x14ac:dyDescent="0.25">
      <c r="M51">
        <f>+M50</f>
        <v>1</v>
      </c>
      <c r="N51">
        <v>0</v>
      </c>
      <c r="P51">
        <f>+P50</f>
        <v>16</v>
      </c>
      <c r="Q51">
        <v>0</v>
      </c>
    </row>
    <row r="52" spans="13:17" x14ac:dyDescent="0.25">
      <c r="M52">
        <f>+M50</f>
        <v>1</v>
      </c>
      <c r="N52">
        <v>100</v>
      </c>
      <c r="P52">
        <f>+P50</f>
        <v>16</v>
      </c>
      <c r="Q52">
        <v>100</v>
      </c>
    </row>
    <row r="54" spans="13:17" x14ac:dyDescent="0.25">
      <c r="M54" s="41">
        <f>+B30</f>
        <v>2</v>
      </c>
      <c r="N54" s="41"/>
      <c r="P54" s="41">
        <f>+B24</f>
        <v>22</v>
      </c>
      <c r="Q54" s="41"/>
    </row>
    <row r="55" spans="13:17" x14ac:dyDescent="0.25">
      <c r="M55">
        <f>+M54</f>
        <v>2</v>
      </c>
      <c r="N55">
        <v>0</v>
      </c>
      <c r="P55">
        <f>+P54</f>
        <v>22</v>
      </c>
      <c r="Q55">
        <v>0</v>
      </c>
    </row>
    <row r="56" spans="13:17" x14ac:dyDescent="0.25">
      <c r="M56">
        <f>+M54</f>
        <v>2</v>
      </c>
      <c r="N56">
        <v>100</v>
      </c>
      <c r="P56">
        <f>+P54</f>
        <v>22</v>
      </c>
      <c r="Q56">
        <v>100</v>
      </c>
    </row>
    <row r="58" spans="13:17" x14ac:dyDescent="0.25">
      <c r="M58" s="41">
        <f>+B29</f>
        <v>4</v>
      </c>
      <c r="N58" s="41"/>
      <c r="P58" s="41">
        <f>+B23</f>
        <v>32</v>
      </c>
      <c r="Q58" s="41"/>
    </row>
    <row r="59" spans="13:17" x14ac:dyDescent="0.25">
      <c r="M59">
        <f>+M58</f>
        <v>4</v>
      </c>
      <c r="N59">
        <v>0</v>
      </c>
      <c r="P59">
        <f>+P58</f>
        <v>32</v>
      </c>
      <c r="Q59">
        <v>0</v>
      </c>
    </row>
    <row r="60" spans="13:17" x14ac:dyDescent="0.25">
      <c r="M60">
        <f>+M58</f>
        <v>4</v>
      </c>
      <c r="N60">
        <v>100</v>
      </c>
      <c r="P60">
        <f>+P58</f>
        <v>32</v>
      </c>
      <c r="Q60">
        <v>100</v>
      </c>
    </row>
    <row r="62" spans="13:17" x14ac:dyDescent="0.25">
      <c r="M62" s="41">
        <f>+B28</f>
        <v>5.6</v>
      </c>
      <c r="N62" s="41"/>
      <c r="P62" s="41">
        <f>+B22</f>
        <v>45</v>
      </c>
      <c r="Q62" s="41"/>
    </row>
    <row r="63" spans="13:17" x14ac:dyDescent="0.25">
      <c r="M63">
        <f>+M62</f>
        <v>5.6</v>
      </c>
      <c r="N63">
        <v>0</v>
      </c>
      <c r="P63">
        <f>+P62</f>
        <v>45</v>
      </c>
      <c r="Q63">
        <v>0</v>
      </c>
    </row>
    <row r="64" spans="13:17" x14ac:dyDescent="0.25">
      <c r="M64">
        <f>+M62</f>
        <v>5.6</v>
      </c>
      <c r="N64">
        <v>100</v>
      </c>
      <c r="P64">
        <f>+P62</f>
        <v>45</v>
      </c>
      <c r="Q64">
        <v>100</v>
      </c>
    </row>
    <row r="66" spans="2:17" x14ac:dyDescent="0.25">
      <c r="P66" s="41">
        <f>+B21</f>
        <v>56</v>
      </c>
      <c r="Q66" s="41"/>
    </row>
    <row r="67" spans="2:17" x14ac:dyDescent="0.25">
      <c r="P67">
        <f>+P66</f>
        <v>56</v>
      </c>
      <c r="Q67">
        <v>0</v>
      </c>
    </row>
    <row r="68" spans="2:17" x14ac:dyDescent="0.25">
      <c r="P68">
        <f>+P66</f>
        <v>56</v>
      </c>
      <c r="Q68">
        <v>100</v>
      </c>
    </row>
    <row r="69" spans="2:17" ht="6.95" customHeight="1" x14ac:dyDescent="0.25">
      <c r="M69" s="40"/>
      <c r="N69" s="40"/>
    </row>
    <row r="70" spans="2:17" ht="6.95" customHeight="1" x14ac:dyDescent="0.25">
      <c r="M70" s="5"/>
      <c r="N70" s="2"/>
    </row>
    <row r="71" spans="2:17" x14ac:dyDescent="0.25">
      <c r="B71" s="45"/>
      <c r="D71" s="41"/>
      <c r="M71" s="5"/>
      <c r="N71" s="2"/>
    </row>
    <row r="72" spans="2:17" x14ac:dyDescent="0.25">
      <c r="B72" s="46" t="s">
        <v>37</v>
      </c>
      <c r="C72" s="12"/>
      <c r="D72" s="46" t="s">
        <v>34</v>
      </c>
    </row>
  </sheetData>
  <mergeCells count="26">
    <mergeCell ref="B31:C31"/>
    <mergeCell ref="B32:C32"/>
    <mergeCell ref="B33:C33"/>
    <mergeCell ref="B34:C34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H8:I8"/>
    <mergeCell ref="D9:E9"/>
    <mergeCell ref="H9:I9"/>
    <mergeCell ref="B21:C21"/>
    <mergeCell ref="D2:F2"/>
    <mergeCell ref="D3:F3"/>
    <mergeCell ref="B8:C8"/>
    <mergeCell ref="D8:E8"/>
    <mergeCell ref="D10:E10"/>
    <mergeCell ref="H10:I10"/>
    <mergeCell ref="H11:I11"/>
    <mergeCell ref="H14:I14"/>
    <mergeCell ref="B20:C20"/>
  </mergeCells>
  <hyperlinks>
    <hyperlink ref="D2" r:id="rId1" xr:uid="{EE0F1609-DEDC-4BF4-8B91-27250AC9038E}"/>
    <hyperlink ref="D3" r:id="rId2" xr:uid="{DA488FDD-A4A0-47AB-9E6F-08E73F2EEAE5}"/>
  </hyperlinks>
  <pageMargins left="0.47244094488188981" right="0.39370078740157483" top="0.39370078740157483" bottom="0.39370078740157483" header="0.31496062992125984" footer="0.31496062992125984"/>
  <pageSetup paperSize="9" scale="68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4B429A-8417-4CD2-B930-041D689919A3}">
  <sheetPr>
    <pageSetUpPr fitToPage="1"/>
  </sheetPr>
  <dimension ref="A1:T74"/>
  <sheetViews>
    <sheetView tabSelected="1" zoomScale="160" zoomScaleNormal="160" workbookViewId="0">
      <selection activeCell="M12" sqref="M12"/>
    </sheetView>
  </sheetViews>
  <sheetFormatPr baseColWidth="10" defaultRowHeight="15" x14ac:dyDescent="0.25"/>
  <cols>
    <col min="1" max="1" width="4.42578125" customWidth="1"/>
    <col min="2" max="2" width="19.42578125" customWidth="1"/>
    <col min="3" max="3" width="8.85546875" bestFit="1" customWidth="1"/>
    <col min="4" max="5" width="19.7109375" customWidth="1"/>
    <col min="6" max="6" width="15.7109375" customWidth="1"/>
    <col min="7" max="7" width="15.5703125" customWidth="1"/>
    <col min="8" max="8" width="12.140625" customWidth="1"/>
    <col min="9" max="9" width="12.28515625" customWidth="1"/>
    <col min="10" max="10" width="10.7109375" style="41" customWidth="1"/>
  </cols>
  <sheetData>
    <row r="1" spans="2:13" ht="15.75" x14ac:dyDescent="0.25">
      <c r="B1" s="36"/>
      <c r="M1" s="78"/>
    </row>
    <row r="2" spans="2:13" x14ac:dyDescent="0.25">
      <c r="D2" s="110"/>
      <c r="E2" s="111"/>
      <c r="F2" s="111"/>
      <c r="M2" s="77"/>
    </row>
    <row r="3" spans="2:13" x14ac:dyDescent="0.25">
      <c r="D3" s="84"/>
      <c r="E3" s="84"/>
      <c r="F3" s="84"/>
      <c r="L3" s="23"/>
    </row>
    <row r="4" spans="2:13" x14ac:dyDescent="0.25">
      <c r="L4" s="23"/>
    </row>
    <row r="6" spans="2:13" ht="22.5" customHeight="1" x14ac:dyDescent="0.25">
      <c r="B6" s="59" t="s">
        <v>11</v>
      </c>
      <c r="G6" s="57" t="s">
        <v>23</v>
      </c>
      <c r="H6" s="57" t="s">
        <v>24</v>
      </c>
      <c r="I6" s="33">
        <v>46</v>
      </c>
    </row>
    <row r="7" spans="2:13" x14ac:dyDescent="0.25">
      <c r="B7" s="6"/>
      <c r="C7" s="12"/>
      <c r="D7" s="12"/>
      <c r="E7" s="12"/>
      <c r="F7" s="12"/>
      <c r="G7" s="58" t="s">
        <v>22</v>
      </c>
      <c r="H7" s="87"/>
      <c r="I7" s="88"/>
    </row>
    <row r="8" spans="2:13" x14ac:dyDescent="0.25">
      <c r="B8" s="85" t="s">
        <v>50</v>
      </c>
      <c r="C8" s="86"/>
      <c r="D8" s="87"/>
      <c r="E8" s="88"/>
      <c r="F8" s="16"/>
      <c r="G8" s="56" t="s">
        <v>21</v>
      </c>
      <c r="H8" s="79"/>
      <c r="I8" s="80"/>
    </row>
    <row r="9" spans="2:13" x14ac:dyDescent="0.25">
      <c r="B9" s="55"/>
      <c r="C9" s="56" t="s">
        <v>9</v>
      </c>
      <c r="D9" s="81"/>
      <c r="E9" s="80"/>
      <c r="F9" s="16"/>
      <c r="G9" s="56" t="s">
        <v>20</v>
      </c>
      <c r="H9" s="82"/>
      <c r="I9" s="80"/>
    </row>
    <row r="10" spans="2:13" x14ac:dyDescent="0.25">
      <c r="B10" s="55"/>
      <c r="C10" s="56" t="s">
        <v>8</v>
      </c>
      <c r="D10" s="89"/>
      <c r="E10" s="90"/>
      <c r="F10" s="16"/>
      <c r="G10" s="56" t="s">
        <v>19</v>
      </c>
      <c r="H10" s="81"/>
      <c r="I10" s="80"/>
    </row>
    <row r="11" spans="2:13" x14ac:dyDescent="0.25">
      <c r="B11" s="14"/>
      <c r="C11" s="16"/>
      <c r="D11" s="16"/>
      <c r="E11" s="16"/>
      <c r="F11" s="16"/>
      <c r="G11" s="56" t="s">
        <v>18</v>
      </c>
      <c r="H11" s="91"/>
      <c r="I11" s="92"/>
    </row>
    <row r="12" spans="2:13" x14ac:dyDescent="0.25">
      <c r="B12" s="14"/>
      <c r="C12" s="16"/>
      <c r="D12" s="16" t="s">
        <v>7</v>
      </c>
      <c r="E12" s="16"/>
      <c r="F12" s="26"/>
      <c r="G12" s="16" t="s">
        <v>17</v>
      </c>
      <c r="H12" s="16"/>
      <c r="I12" s="17"/>
      <c r="M12" s="37" t="s">
        <v>44</v>
      </c>
    </row>
    <row r="13" spans="2:13" x14ac:dyDescent="0.25">
      <c r="B13" s="14"/>
      <c r="C13" s="16"/>
      <c r="D13" s="16" t="s">
        <v>6</v>
      </c>
      <c r="E13" s="16"/>
      <c r="F13" s="26"/>
      <c r="G13" s="16" t="s">
        <v>17</v>
      </c>
      <c r="H13" s="95"/>
      <c r="I13" s="95"/>
    </row>
    <row r="14" spans="2:13" x14ac:dyDescent="0.25">
      <c r="B14" s="14"/>
      <c r="C14" s="16"/>
      <c r="D14" s="16" t="s">
        <v>5</v>
      </c>
      <c r="E14" s="16"/>
      <c r="F14" s="18">
        <f>+F12-F13</f>
        <v>0</v>
      </c>
      <c r="G14" s="16" t="s">
        <v>17</v>
      </c>
      <c r="H14" s="112" t="e">
        <f>+F14/F13</f>
        <v>#DIV/0!</v>
      </c>
      <c r="I14" s="112"/>
    </row>
    <row r="15" spans="2:13" x14ac:dyDescent="0.25">
      <c r="B15" s="60" t="s">
        <v>2</v>
      </c>
      <c r="C15" s="16"/>
      <c r="D15" s="16" t="s">
        <v>3</v>
      </c>
      <c r="E15" s="16" t="s">
        <v>4</v>
      </c>
      <c r="F15" s="16"/>
      <c r="G15" s="16"/>
      <c r="H15" s="16"/>
      <c r="I15" s="17"/>
    </row>
    <row r="16" spans="2:13" x14ac:dyDescent="0.25">
      <c r="B16" s="14" t="s">
        <v>1</v>
      </c>
      <c r="C16" s="16"/>
      <c r="D16" s="74">
        <v>7845</v>
      </c>
      <c r="E16" s="4"/>
      <c r="F16" s="75">
        <f>+D16-D17</f>
        <v>52</v>
      </c>
      <c r="G16" s="16"/>
      <c r="H16" s="16"/>
      <c r="I16" s="17"/>
    </row>
    <row r="17" spans="1:20" x14ac:dyDescent="0.25">
      <c r="B17" s="14" t="s">
        <v>0</v>
      </c>
      <c r="C17" s="16"/>
      <c r="D17" s="74">
        <v>7793</v>
      </c>
      <c r="E17" s="4"/>
      <c r="F17" s="16"/>
      <c r="G17" s="16"/>
      <c r="H17" s="16"/>
      <c r="I17" s="17"/>
    </row>
    <row r="18" spans="1:20" x14ac:dyDescent="0.25">
      <c r="B18" s="14"/>
      <c r="C18" s="16"/>
      <c r="D18" s="16"/>
      <c r="E18" s="16"/>
      <c r="F18" s="16"/>
      <c r="G18" s="16"/>
      <c r="H18" s="16"/>
      <c r="I18" s="17"/>
    </row>
    <row r="19" spans="1:20" x14ac:dyDescent="0.25">
      <c r="B19" s="14"/>
      <c r="C19" s="16"/>
      <c r="D19" s="16"/>
      <c r="E19" s="16"/>
      <c r="F19" s="16"/>
      <c r="G19" s="16"/>
      <c r="H19" s="16"/>
      <c r="I19" s="17"/>
    </row>
    <row r="20" spans="1:20" x14ac:dyDescent="0.25">
      <c r="B20" s="95" t="s">
        <v>35</v>
      </c>
      <c r="C20" s="95"/>
      <c r="D20" s="51" t="s">
        <v>55</v>
      </c>
      <c r="E20" s="50"/>
      <c r="F20" s="50" t="s">
        <v>12</v>
      </c>
      <c r="G20" s="50" t="s">
        <v>13</v>
      </c>
      <c r="H20" s="49" t="s">
        <v>14</v>
      </c>
      <c r="I20" s="49" t="s">
        <v>15</v>
      </c>
      <c r="J20" s="49" t="s">
        <v>16</v>
      </c>
      <c r="M20" t="s">
        <v>33</v>
      </c>
      <c r="N20" t="s">
        <v>32</v>
      </c>
      <c r="O20" t="s">
        <v>33</v>
      </c>
      <c r="P20" t="s">
        <v>45</v>
      </c>
      <c r="Q20" t="s">
        <v>46</v>
      </c>
      <c r="R20" t="s">
        <v>53</v>
      </c>
      <c r="S20" t="s">
        <v>61</v>
      </c>
      <c r="T20" t="s">
        <v>62</v>
      </c>
    </row>
    <row r="21" spans="1:20" x14ac:dyDescent="0.25">
      <c r="A21">
        <v>1</v>
      </c>
      <c r="B21" s="83">
        <v>63</v>
      </c>
      <c r="C21" s="83"/>
      <c r="D21" s="63"/>
      <c r="E21" s="4"/>
      <c r="F21" s="34">
        <f t="shared" ref="F21:F33" si="0">+D21/$D$16*100</f>
        <v>0</v>
      </c>
      <c r="G21" s="34">
        <f t="shared" ref="G21:G31" si="1">+G22+F22</f>
        <v>99.974506054811982</v>
      </c>
      <c r="H21" s="27"/>
      <c r="I21" s="48"/>
      <c r="J21" s="35"/>
      <c r="L21">
        <v>10</v>
      </c>
      <c r="M21" s="1">
        <v>0</v>
      </c>
      <c r="N21">
        <v>0</v>
      </c>
      <c r="O21">
        <v>0</v>
      </c>
      <c r="R21">
        <v>0</v>
      </c>
      <c r="S21">
        <v>0</v>
      </c>
      <c r="T21">
        <v>0</v>
      </c>
    </row>
    <row r="22" spans="1:20" x14ac:dyDescent="0.25">
      <c r="A22">
        <v>2</v>
      </c>
      <c r="B22" s="101">
        <v>56</v>
      </c>
      <c r="C22" s="102"/>
      <c r="D22" s="63"/>
      <c r="E22" s="4"/>
      <c r="F22" s="34">
        <f t="shared" si="0"/>
        <v>0</v>
      </c>
      <c r="G22" s="34">
        <f t="shared" si="1"/>
        <v>99.974506054811982</v>
      </c>
      <c r="H22" s="28"/>
      <c r="I22" s="48"/>
      <c r="J22" s="35"/>
      <c r="L22">
        <v>10</v>
      </c>
      <c r="M22">
        <f>+B33</f>
        <v>6.3E-2</v>
      </c>
      <c r="N22" s="2">
        <f>+G33</f>
        <v>0.66284257488846399</v>
      </c>
      <c r="O22">
        <v>0</v>
      </c>
      <c r="P22">
        <v>8</v>
      </c>
      <c r="Q22">
        <v>17</v>
      </c>
      <c r="R22">
        <v>0</v>
      </c>
      <c r="S22">
        <v>0.1</v>
      </c>
      <c r="T22">
        <v>0.1</v>
      </c>
    </row>
    <row r="23" spans="1:20" x14ac:dyDescent="0.25">
      <c r="A23">
        <v>3</v>
      </c>
      <c r="B23" s="101">
        <v>45</v>
      </c>
      <c r="C23" s="102"/>
      <c r="D23" s="63">
        <v>803</v>
      </c>
      <c r="E23" s="4"/>
      <c r="F23" s="34">
        <f t="shared" si="0"/>
        <v>10.235818992989165</v>
      </c>
      <c r="G23" s="34">
        <f t="shared" si="1"/>
        <v>89.738687061822816</v>
      </c>
      <c r="H23" s="28"/>
      <c r="I23" s="48"/>
      <c r="J23" s="35"/>
      <c r="L23">
        <v>10</v>
      </c>
      <c r="M23">
        <f>+B32</f>
        <v>0.125</v>
      </c>
      <c r="N23" s="2">
        <f>+G32</f>
        <v>0.89228808158062467</v>
      </c>
      <c r="O23">
        <v>0</v>
      </c>
      <c r="R23">
        <v>0</v>
      </c>
      <c r="S23">
        <v>0.2</v>
      </c>
      <c r="T23">
        <v>0.1</v>
      </c>
    </row>
    <row r="24" spans="1:20" x14ac:dyDescent="0.25">
      <c r="A24">
        <v>4</v>
      </c>
      <c r="B24" s="101">
        <v>31.5</v>
      </c>
      <c r="C24" s="102"/>
      <c r="D24" s="63">
        <v>2749</v>
      </c>
      <c r="E24" s="4"/>
      <c r="F24" s="34">
        <f t="shared" si="0"/>
        <v>35.04142766093053</v>
      </c>
      <c r="G24" s="34">
        <f t="shared" si="1"/>
        <v>54.697259400892285</v>
      </c>
      <c r="H24" s="28"/>
      <c r="I24" s="48"/>
      <c r="J24" s="35"/>
      <c r="L24">
        <v>10</v>
      </c>
      <c r="M24">
        <f>+B31</f>
        <v>0.25</v>
      </c>
      <c r="N24" s="2">
        <f>+G31</f>
        <v>1.4021669853409815</v>
      </c>
      <c r="O24">
        <v>0</v>
      </c>
      <c r="P24">
        <v>15</v>
      </c>
      <c r="Q24">
        <v>75</v>
      </c>
      <c r="R24">
        <v>0</v>
      </c>
      <c r="S24">
        <v>0.4</v>
      </c>
      <c r="T24">
        <v>0.3</v>
      </c>
    </row>
    <row r="25" spans="1:20" x14ac:dyDescent="0.25">
      <c r="A25">
        <v>5</v>
      </c>
      <c r="B25" s="83">
        <v>16</v>
      </c>
      <c r="C25" s="83"/>
      <c r="D25" s="63">
        <v>2512</v>
      </c>
      <c r="E25" s="4"/>
      <c r="F25" s="34">
        <f t="shared" si="0"/>
        <v>32.020395156150414</v>
      </c>
      <c r="G25" s="34">
        <f t="shared" si="1"/>
        <v>22.676864244741871</v>
      </c>
      <c r="H25" s="28"/>
      <c r="I25" s="48"/>
      <c r="J25" s="35" t="s">
        <v>38</v>
      </c>
      <c r="L25">
        <v>10</v>
      </c>
      <c r="M25">
        <f>+B30</f>
        <v>0.5</v>
      </c>
      <c r="N25" s="2">
        <f>+G30</f>
        <v>1.5678776290630976</v>
      </c>
      <c r="O25">
        <v>0</v>
      </c>
      <c r="R25">
        <v>0</v>
      </c>
      <c r="S25">
        <v>1.1000000000000001</v>
      </c>
      <c r="T25">
        <v>0.6</v>
      </c>
    </row>
    <row r="26" spans="1:20" x14ac:dyDescent="0.25">
      <c r="A26">
        <v>6</v>
      </c>
      <c r="B26" s="83">
        <v>8</v>
      </c>
      <c r="C26" s="83"/>
      <c r="D26" s="63">
        <v>670</v>
      </c>
      <c r="E26" s="4"/>
      <c r="F26" s="34">
        <f t="shared" si="0"/>
        <v>8.5404716379859789</v>
      </c>
      <c r="G26" s="34">
        <f t="shared" si="1"/>
        <v>14.136392606755894</v>
      </c>
      <c r="H26" s="28"/>
      <c r="I26" s="48"/>
      <c r="J26" s="35" t="s">
        <v>38</v>
      </c>
      <c r="L26">
        <v>10</v>
      </c>
      <c r="M26">
        <f>+B29</f>
        <v>1</v>
      </c>
      <c r="N26" s="2">
        <f>+G29</f>
        <v>1.7080943275971958</v>
      </c>
      <c r="O26">
        <v>0</v>
      </c>
      <c r="R26">
        <v>0</v>
      </c>
      <c r="S26">
        <v>1.2</v>
      </c>
      <c r="T26">
        <v>1.4</v>
      </c>
    </row>
    <row r="27" spans="1:20" x14ac:dyDescent="0.25">
      <c r="A27">
        <v>7</v>
      </c>
      <c r="B27" s="83">
        <v>5.6</v>
      </c>
      <c r="C27" s="83"/>
      <c r="D27" s="63">
        <v>270</v>
      </c>
      <c r="E27" s="4"/>
      <c r="F27" s="34">
        <f t="shared" si="0"/>
        <v>3.4416826003824093</v>
      </c>
      <c r="G27" s="34">
        <f t="shared" si="1"/>
        <v>10.694710006373485</v>
      </c>
      <c r="H27" s="28"/>
      <c r="I27" s="48"/>
      <c r="J27" s="35"/>
      <c r="L27">
        <v>10</v>
      </c>
      <c r="M27">
        <f>+B28</f>
        <v>2</v>
      </c>
      <c r="N27" s="2">
        <f>+G28</f>
        <v>2.1287444231994903</v>
      </c>
      <c r="O27">
        <v>0</v>
      </c>
      <c r="P27">
        <v>47</v>
      </c>
      <c r="Q27">
        <v>87</v>
      </c>
      <c r="R27">
        <v>0</v>
      </c>
      <c r="S27">
        <v>1.3</v>
      </c>
      <c r="T27">
        <v>1.5</v>
      </c>
    </row>
    <row r="28" spans="1:20" x14ac:dyDescent="0.25">
      <c r="A28">
        <v>8</v>
      </c>
      <c r="B28" s="83">
        <v>2</v>
      </c>
      <c r="C28" s="83"/>
      <c r="D28" s="63">
        <v>672</v>
      </c>
      <c r="E28" s="4"/>
      <c r="F28" s="34">
        <f t="shared" si="0"/>
        <v>8.5659655831739947</v>
      </c>
      <c r="G28" s="34">
        <f t="shared" si="1"/>
        <v>2.1287444231994903</v>
      </c>
      <c r="H28" s="28"/>
      <c r="I28" s="48"/>
      <c r="J28" s="35" t="s">
        <v>38</v>
      </c>
      <c r="L28">
        <v>10</v>
      </c>
      <c r="M28">
        <f>+B27</f>
        <v>5.6</v>
      </c>
      <c r="N28" s="2">
        <f>+G27</f>
        <v>10.694710006373485</v>
      </c>
      <c r="O28">
        <v>0</v>
      </c>
      <c r="R28">
        <v>0</v>
      </c>
      <c r="S28">
        <v>2.1</v>
      </c>
      <c r="T28">
        <v>2.2999999999999998</v>
      </c>
    </row>
    <row r="29" spans="1:20" x14ac:dyDescent="0.25">
      <c r="A29">
        <v>9</v>
      </c>
      <c r="B29" s="83">
        <v>1</v>
      </c>
      <c r="C29" s="83"/>
      <c r="D29" s="63">
        <v>33</v>
      </c>
      <c r="E29" s="4"/>
      <c r="F29" s="34">
        <f t="shared" si="0"/>
        <v>0.42065009560229444</v>
      </c>
      <c r="G29" s="34">
        <f t="shared" si="1"/>
        <v>1.7080943275971958</v>
      </c>
      <c r="H29" s="28"/>
      <c r="I29" s="48"/>
      <c r="J29" s="35"/>
      <c r="L29">
        <v>10</v>
      </c>
      <c r="M29">
        <f>+B26</f>
        <v>8</v>
      </c>
      <c r="N29" s="2">
        <f>+G26</f>
        <v>14.136392606755894</v>
      </c>
      <c r="O29">
        <v>0</v>
      </c>
      <c r="P29">
        <v>90</v>
      </c>
      <c r="Q29">
        <v>100</v>
      </c>
      <c r="R29">
        <v>0</v>
      </c>
      <c r="S29">
        <v>7</v>
      </c>
      <c r="T29">
        <v>12.4</v>
      </c>
    </row>
    <row r="30" spans="1:20" x14ac:dyDescent="0.25">
      <c r="A30">
        <v>10</v>
      </c>
      <c r="B30" s="83">
        <v>0.5</v>
      </c>
      <c r="C30" s="83"/>
      <c r="D30" s="63">
        <v>11</v>
      </c>
      <c r="E30" s="4"/>
      <c r="F30" s="34">
        <f t="shared" si="0"/>
        <v>0.14021669853409816</v>
      </c>
      <c r="G30" s="34">
        <f t="shared" si="1"/>
        <v>1.5678776290630976</v>
      </c>
      <c r="H30" s="28"/>
      <c r="I30" s="48"/>
      <c r="J30" s="35" t="s">
        <v>38</v>
      </c>
      <c r="L30">
        <v>10</v>
      </c>
      <c r="M30">
        <f>+B25</f>
        <v>16</v>
      </c>
      <c r="N30" s="2">
        <f>+G25</f>
        <v>22.676864244741871</v>
      </c>
      <c r="O30">
        <v>0</v>
      </c>
      <c r="P30">
        <v>100</v>
      </c>
      <c r="R30">
        <v>0</v>
      </c>
      <c r="S30">
        <v>20</v>
      </c>
      <c r="T30">
        <v>27.1</v>
      </c>
    </row>
    <row r="31" spans="1:20" x14ac:dyDescent="0.25">
      <c r="A31">
        <v>11</v>
      </c>
      <c r="B31" s="83">
        <v>0.25</v>
      </c>
      <c r="C31" s="83"/>
      <c r="D31" s="63">
        <v>13</v>
      </c>
      <c r="E31" s="4"/>
      <c r="F31" s="34">
        <f t="shared" si="0"/>
        <v>0.165710643722116</v>
      </c>
      <c r="G31" s="34">
        <f t="shared" si="1"/>
        <v>1.4021669853409815</v>
      </c>
      <c r="H31" s="28"/>
      <c r="I31" s="48"/>
      <c r="J31" s="35"/>
      <c r="L31">
        <v>10</v>
      </c>
      <c r="M31">
        <f>+B24</f>
        <v>31.5</v>
      </c>
      <c r="N31" s="2">
        <f>+G24</f>
        <v>54.697259400892285</v>
      </c>
      <c r="O31">
        <v>0</v>
      </c>
      <c r="R31">
        <v>0</v>
      </c>
      <c r="S31">
        <v>41</v>
      </c>
      <c r="T31">
        <v>44.3</v>
      </c>
    </row>
    <row r="32" spans="1:20" x14ac:dyDescent="0.25">
      <c r="A32">
        <v>12</v>
      </c>
      <c r="B32" s="83">
        <v>0.125</v>
      </c>
      <c r="C32" s="83"/>
      <c r="D32" s="63">
        <v>40</v>
      </c>
      <c r="E32" s="4"/>
      <c r="F32" s="34">
        <f t="shared" si="0"/>
        <v>0.50987890376035694</v>
      </c>
      <c r="G32" s="34">
        <f>+G33+F33</f>
        <v>0.89228808158062467</v>
      </c>
      <c r="H32" s="29"/>
      <c r="I32" s="48"/>
      <c r="J32" s="35" t="s">
        <v>38</v>
      </c>
      <c r="M32">
        <f>+B23</f>
        <v>45</v>
      </c>
      <c r="N32" s="2">
        <f>+G23</f>
        <v>89.738687061822816</v>
      </c>
      <c r="O32">
        <v>0</v>
      </c>
      <c r="R32">
        <v>0</v>
      </c>
      <c r="S32">
        <v>62</v>
      </c>
      <c r="T32">
        <v>62.9</v>
      </c>
    </row>
    <row r="33" spans="1:20" x14ac:dyDescent="0.25">
      <c r="A33">
        <v>13</v>
      </c>
      <c r="B33" s="83">
        <v>6.3E-2</v>
      </c>
      <c r="C33" s="83"/>
      <c r="D33" s="63">
        <v>18</v>
      </c>
      <c r="E33" s="4"/>
      <c r="F33" s="34">
        <f t="shared" si="0"/>
        <v>0.22944550669216063</v>
      </c>
      <c r="G33" s="34">
        <f>+F34</f>
        <v>0.66284257488846399</v>
      </c>
      <c r="H33" s="47"/>
      <c r="I33" s="17"/>
      <c r="M33">
        <f>+B22</f>
        <v>56</v>
      </c>
      <c r="N33" s="2">
        <f>+G22</f>
        <v>99.974506054811982</v>
      </c>
      <c r="O33">
        <v>0</v>
      </c>
      <c r="R33">
        <v>0</v>
      </c>
      <c r="S33">
        <v>100</v>
      </c>
      <c r="T33">
        <v>100</v>
      </c>
    </row>
    <row r="34" spans="1:20" x14ac:dyDescent="0.25">
      <c r="A34">
        <v>14</v>
      </c>
      <c r="B34" s="83" t="s">
        <v>56</v>
      </c>
      <c r="C34" s="83"/>
      <c r="D34" s="63">
        <f>F16</f>
        <v>52</v>
      </c>
      <c r="E34" s="19"/>
      <c r="F34" s="34">
        <f>+D34/$D$16*100</f>
        <v>0.66284257488846399</v>
      </c>
      <c r="G34" s="4"/>
      <c r="H34" s="19"/>
      <c r="I34" s="9"/>
      <c r="M34">
        <f>+B21</f>
        <v>63</v>
      </c>
      <c r="N34" s="2">
        <f>+G21</f>
        <v>99.974506054811982</v>
      </c>
      <c r="O34">
        <v>0</v>
      </c>
      <c r="R34">
        <v>0</v>
      </c>
      <c r="T34">
        <v>100</v>
      </c>
    </row>
    <row r="35" spans="1:20" x14ac:dyDescent="0.25">
      <c r="D35" s="64">
        <f>SUM(D21:D34)</f>
        <v>7843</v>
      </c>
      <c r="F35" s="2">
        <f>SUM(F21:F34)</f>
        <v>99.974506054811968</v>
      </c>
      <c r="N35" s="2"/>
    </row>
    <row r="36" spans="1:20" x14ac:dyDescent="0.25">
      <c r="B36" s="32"/>
      <c r="I36" s="1"/>
    </row>
    <row r="37" spans="1:20" s="16" customFormat="1" x14ac:dyDescent="0.25">
      <c r="F37" s="65" t="s">
        <v>59</v>
      </c>
      <c r="G37" s="65" t="s">
        <v>58</v>
      </c>
      <c r="H37" s="65" t="s">
        <v>15</v>
      </c>
      <c r="I37" s="65" t="s">
        <v>16</v>
      </c>
      <c r="J37" s="47"/>
    </row>
    <row r="38" spans="1:20" s="16" customFormat="1" x14ac:dyDescent="0.25">
      <c r="B38" s="32" t="s">
        <v>57</v>
      </c>
      <c r="E38" s="56" t="s">
        <v>74</v>
      </c>
      <c r="F38" s="48">
        <v>280</v>
      </c>
      <c r="G38" s="62">
        <f>+F38/D16*100</f>
        <v>3.5691523263224987</v>
      </c>
      <c r="H38" s="48" t="s">
        <v>60</v>
      </c>
      <c r="I38" s="61" t="s">
        <v>38</v>
      </c>
      <c r="J38" s="47"/>
    </row>
    <row r="39" spans="1:20" s="16" customFormat="1" x14ac:dyDescent="0.25">
      <c r="B39" s="32"/>
      <c r="F39" s="67"/>
      <c r="G39" s="68"/>
      <c r="H39" s="67"/>
      <c r="I39" s="69"/>
      <c r="J39" s="67"/>
    </row>
    <row r="40" spans="1:20" s="16" customFormat="1" x14ac:dyDescent="0.25">
      <c r="B40" s="32" t="s">
        <v>70</v>
      </c>
      <c r="F40" s="66"/>
      <c r="G40" s="68"/>
      <c r="H40" s="66"/>
      <c r="I40" s="69"/>
      <c r="J40" s="66"/>
    </row>
    <row r="41" spans="1:20" s="16" customFormat="1" ht="18" x14ac:dyDescent="0.35">
      <c r="B41" s="107" t="s">
        <v>67</v>
      </c>
      <c r="C41" s="107"/>
      <c r="D41" s="74">
        <v>33.936999999999998</v>
      </c>
      <c r="F41" s="95" t="s">
        <v>63</v>
      </c>
      <c r="G41" s="95"/>
      <c r="H41" s="105">
        <f>+P41</f>
        <v>6.5692992644212147</v>
      </c>
      <c r="I41" s="105"/>
      <c r="J41" s="66"/>
      <c r="M41" s="16" t="s">
        <v>66</v>
      </c>
      <c r="N41" s="16">
        <f>+D41</f>
        <v>33.936999999999998</v>
      </c>
      <c r="O41" s="16">
        <f>+D43</f>
        <v>5.1660000000000004</v>
      </c>
      <c r="P41" s="16">
        <f>+N41/O41</f>
        <v>6.5692992644212147</v>
      </c>
    </row>
    <row r="42" spans="1:20" s="16" customFormat="1" x14ac:dyDescent="0.25">
      <c r="B42" s="107" t="s">
        <v>68</v>
      </c>
      <c r="C42" s="107"/>
      <c r="D42" s="74">
        <v>13.177</v>
      </c>
      <c r="F42" s="95" t="s">
        <v>64</v>
      </c>
      <c r="G42" s="95"/>
      <c r="H42" s="106">
        <f>+Q42</f>
        <v>1.3548167472111892</v>
      </c>
      <c r="I42" s="103"/>
      <c r="J42" s="66"/>
      <c r="M42" s="70" t="s">
        <v>65</v>
      </c>
      <c r="N42" s="71">
        <f>+D42</f>
        <v>13.177</v>
      </c>
      <c r="O42" s="72">
        <f>N42^2.3</f>
        <v>376.33798533644142</v>
      </c>
      <c r="P42" s="72">
        <f>O42*0.0036</f>
        <v>1.3548167472111892</v>
      </c>
      <c r="Q42" s="73">
        <f>+P42</f>
        <v>1.3548167472111892</v>
      </c>
    </row>
    <row r="43" spans="1:20" s="16" customFormat="1" ht="18.75" x14ac:dyDescent="0.35">
      <c r="B43" s="107" t="s">
        <v>69</v>
      </c>
      <c r="C43" s="107"/>
      <c r="D43" s="74">
        <v>5.1660000000000004</v>
      </c>
      <c r="F43" s="95" t="s">
        <v>72</v>
      </c>
      <c r="G43" s="95"/>
      <c r="H43" s="108">
        <f>+N43</f>
        <v>2.2950423635168038</v>
      </c>
      <c r="I43" s="109"/>
      <c r="J43" s="47"/>
      <c r="M43" s="16" t="s">
        <v>73</v>
      </c>
      <c r="N43" s="16">
        <f>+D44*D44/(D41*D43)</f>
        <v>2.2950423635168038</v>
      </c>
    </row>
    <row r="44" spans="1:20" s="16" customFormat="1" ht="15" customHeight="1" x14ac:dyDescent="0.25">
      <c r="B44" s="107" t="s">
        <v>71</v>
      </c>
      <c r="C44" s="107"/>
      <c r="D44" s="74">
        <v>20.059000000000001</v>
      </c>
      <c r="F44" s="95" t="s">
        <v>75</v>
      </c>
      <c r="G44" s="95"/>
      <c r="H44" s="103" t="s">
        <v>77</v>
      </c>
      <c r="I44" s="103"/>
      <c r="J44" s="47"/>
    </row>
    <row r="45" spans="1:20" s="16" customFormat="1" x14ac:dyDescent="0.25">
      <c r="B45" s="104" t="s">
        <v>76</v>
      </c>
      <c r="C45" s="104"/>
      <c r="D45" s="104"/>
      <c r="H45" s="15"/>
      <c r="J45" s="76"/>
    </row>
    <row r="46" spans="1:20" x14ac:dyDescent="0.25">
      <c r="M46" s="40">
        <f>+B33</f>
        <v>6.3E-2</v>
      </c>
      <c r="N46" s="40"/>
      <c r="P46" s="41">
        <v>5.6</v>
      </c>
      <c r="Q46" s="41"/>
      <c r="S46" s="41"/>
      <c r="T46" s="41"/>
    </row>
    <row r="47" spans="1:20" x14ac:dyDescent="0.25">
      <c r="M47" s="5">
        <f>+M46</f>
        <v>6.3E-2</v>
      </c>
      <c r="N47" s="2">
        <v>0</v>
      </c>
      <c r="P47">
        <f>+P46</f>
        <v>5.6</v>
      </c>
      <c r="Q47">
        <v>0</v>
      </c>
    </row>
    <row r="48" spans="1:20" x14ac:dyDescent="0.25">
      <c r="M48" s="5">
        <f>+M46</f>
        <v>6.3E-2</v>
      </c>
      <c r="N48" s="2">
        <v>100</v>
      </c>
      <c r="P48">
        <f>+P46</f>
        <v>5.6</v>
      </c>
      <c r="Q48">
        <v>100</v>
      </c>
    </row>
    <row r="50" spans="13:17" x14ac:dyDescent="0.25">
      <c r="M50" s="40">
        <f>+B32</f>
        <v>0.125</v>
      </c>
      <c r="N50" s="40"/>
      <c r="P50" s="41">
        <f>+B26</f>
        <v>8</v>
      </c>
      <c r="Q50" s="41"/>
    </row>
    <row r="51" spans="13:17" x14ac:dyDescent="0.25">
      <c r="M51" s="5">
        <f>+M50</f>
        <v>0.125</v>
      </c>
      <c r="N51" s="2">
        <v>0</v>
      </c>
      <c r="P51">
        <f>+P50</f>
        <v>8</v>
      </c>
      <c r="Q51">
        <v>0</v>
      </c>
    </row>
    <row r="52" spans="13:17" x14ac:dyDescent="0.25">
      <c r="M52" s="5">
        <f>+M50</f>
        <v>0.125</v>
      </c>
      <c r="N52" s="2">
        <v>100</v>
      </c>
      <c r="P52">
        <f>+P50</f>
        <v>8</v>
      </c>
      <c r="Q52">
        <v>100</v>
      </c>
    </row>
    <row r="54" spans="13:17" x14ac:dyDescent="0.25">
      <c r="M54" s="41">
        <f>+B31</f>
        <v>0.25</v>
      </c>
      <c r="N54" s="41"/>
      <c r="P54" s="41">
        <f>+B25</f>
        <v>16</v>
      </c>
      <c r="Q54" s="41"/>
    </row>
    <row r="55" spans="13:17" x14ac:dyDescent="0.25">
      <c r="M55">
        <f>+M54</f>
        <v>0.25</v>
      </c>
      <c r="N55">
        <v>0</v>
      </c>
      <c r="P55">
        <f>+P54</f>
        <v>16</v>
      </c>
      <c r="Q55">
        <v>0</v>
      </c>
    </row>
    <row r="56" spans="13:17" x14ac:dyDescent="0.25">
      <c r="M56">
        <f>+M54</f>
        <v>0.25</v>
      </c>
      <c r="N56">
        <v>100</v>
      </c>
      <c r="P56">
        <f>+P54</f>
        <v>16</v>
      </c>
      <c r="Q56">
        <v>100</v>
      </c>
    </row>
    <row r="58" spans="13:17" x14ac:dyDescent="0.25">
      <c r="M58" s="41">
        <f>+B30</f>
        <v>0.5</v>
      </c>
      <c r="N58" s="41"/>
      <c r="P58" s="41">
        <f>+B24</f>
        <v>31.5</v>
      </c>
      <c r="Q58" s="41"/>
    </row>
    <row r="59" spans="13:17" x14ac:dyDescent="0.25">
      <c r="M59">
        <f>+M58</f>
        <v>0.5</v>
      </c>
      <c r="N59">
        <v>0</v>
      </c>
      <c r="P59">
        <f>+P58</f>
        <v>31.5</v>
      </c>
      <c r="Q59">
        <v>0</v>
      </c>
    </row>
    <row r="60" spans="13:17" x14ac:dyDescent="0.25">
      <c r="M60">
        <f>+M58</f>
        <v>0.5</v>
      </c>
      <c r="N60">
        <v>100</v>
      </c>
      <c r="P60">
        <f>+P58</f>
        <v>31.5</v>
      </c>
      <c r="Q60">
        <v>100</v>
      </c>
    </row>
    <row r="62" spans="13:17" x14ac:dyDescent="0.25">
      <c r="M62" s="41">
        <f>+B29</f>
        <v>1</v>
      </c>
      <c r="N62" s="41"/>
      <c r="P62" s="41">
        <f>+B23</f>
        <v>45</v>
      </c>
      <c r="Q62" s="41"/>
    </row>
    <row r="63" spans="13:17" x14ac:dyDescent="0.25">
      <c r="M63">
        <f>+M62</f>
        <v>1</v>
      </c>
      <c r="N63">
        <v>0</v>
      </c>
      <c r="P63">
        <f>+P62</f>
        <v>45</v>
      </c>
      <c r="Q63">
        <v>0</v>
      </c>
    </row>
    <row r="64" spans="13:17" x14ac:dyDescent="0.25">
      <c r="M64">
        <f>+M62</f>
        <v>1</v>
      </c>
      <c r="N64">
        <v>100</v>
      </c>
      <c r="P64">
        <f>+P62</f>
        <v>45</v>
      </c>
      <c r="Q64">
        <v>100</v>
      </c>
    </row>
    <row r="66" spans="2:17" x14ac:dyDescent="0.25">
      <c r="M66" s="41">
        <f>+B28</f>
        <v>2</v>
      </c>
      <c r="N66" s="41"/>
      <c r="P66" s="41">
        <f>+B22</f>
        <v>56</v>
      </c>
      <c r="Q66" s="41"/>
    </row>
    <row r="67" spans="2:17" x14ac:dyDescent="0.25">
      <c r="M67">
        <f>+M66</f>
        <v>2</v>
      </c>
      <c r="N67">
        <v>0</v>
      </c>
      <c r="P67">
        <f>+P66</f>
        <v>56</v>
      </c>
      <c r="Q67">
        <v>0</v>
      </c>
    </row>
    <row r="68" spans="2:17" ht="25.5" customHeight="1" x14ac:dyDescent="0.25">
      <c r="B68" s="45"/>
      <c r="D68" s="41"/>
    </row>
    <row r="69" spans="2:17" x14ac:dyDescent="0.25">
      <c r="B69" s="46" t="s">
        <v>37</v>
      </c>
      <c r="C69" s="12"/>
      <c r="D69" s="46"/>
      <c r="P69" s="41">
        <f>+B21</f>
        <v>63</v>
      </c>
      <c r="Q69" s="41"/>
    </row>
    <row r="70" spans="2:17" x14ac:dyDescent="0.25">
      <c r="P70">
        <f>+P69</f>
        <v>63</v>
      </c>
      <c r="Q70">
        <v>0</v>
      </c>
    </row>
    <row r="71" spans="2:17" x14ac:dyDescent="0.25">
      <c r="P71">
        <f>+P69</f>
        <v>63</v>
      </c>
      <c r="Q71">
        <v>100</v>
      </c>
    </row>
    <row r="72" spans="2:17" ht="6.95" customHeight="1" x14ac:dyDescent="0.25">
      <c r="M72" s="40"/>
      <c r="N72" s="40"/>
    </row>
    <row r="73" spans="2:17" ht="6.95" customHeight="1" x14ac:dyDescent="0.25">
      <c r="M73" s="5"/>
      <c r="N73" s="2"/>
    </row>
    <row r="74" spans="2:17" x14ac:dyDescent="0.25">
      <c r="M74" s="5"/>
      <c r="N74" s="2"/>
    </row>
  </sheetData>
  <mergeCells count="41">
    <mergeCell ref="D9:E9"/>
    <mergeCell ref="H9:I9"/>
    <mergeCell ref="B27:C27"/>
    <mergeCell ref="D10:E10"/>
    <mergeCell ref="H10:I10"/>
    <mergeCell ref="H11:I11"/>
    <mergeCell ref="H14:I14"/>
    <mergeCell ref="B20:C20"/>
    <mergeCell ref="B21:C21"/>
    <mergeCell ref="B22:C22"/>
    <mergeCell ref="B23:C23"/>
    <mergeCell ref="B24:C24"/>
    <mergeCell ref="B25:C25"/>
    <mergeCell ref="B26:C26"/>
    <mergeCell ref="H13:I13"/>
    <mergeCell ref="D2:F2"/>
    <mergeCell ref="D3:F3"/>
    <mergeCell ref="B8:C8"/>
    <mergeCell ref="D8:E8"/>
    <mergeCell ref="H8:I8"/>
    <mergeCell ref="H7:I7"/>
    <mergeCell ref="B34:C34"/>
    <mergeCell ref="B28:C28"/>
    <mergeCell ref="B29:C29"/>
    <mergeCell ref="B30:C30"/>
    <mergeCell ref="B31:C31"/>
    <mergeCell ref="B32:C32"/>
    <mergeCell ref="B33:C33"/>
    <mergeCell ref="H44:I44"/>
    <mergeCell ref="F44:G44"/>
    <mergeCell ref="B45:D45"/>
    <mergeCell ref="H41:I41"/>
    <mergeCell ref="H42:I42"/>
    <mergeCell ref="B41:C41"/>
    <mergeCell ref="B42:C42"/>
    <mergeCell ref="B43:C43"/>
    <mergeCell ref="F41:G41"/>
    <mergeCell ref="F42:G42"/>
    <mergeCell ref="B44:C44"/>
    <mergeCell ref="F43:G43"/>
    <mergeCell ref="H43:I43"/>
  </mergeCells>
  <conditionalFormatting sqref="H14:I14">
    <cfRule type="containsErrors" dxfId="4" priority="5">
      <formula>ISERROR(H14)</formula>
    </cfRule>
  </conditionalFormatting>
  <conditionalFormatting sqref="F21:G35">
    <cfRule type="containsErrors" dxfId="3" priority="4">
      <formula>ISERROR(F21)</formula>
    </cfRule>
  </conditionalFormatting>
  <conditionalFormatting sqref="G38:G40">
    <cfRule type="containsErrors" dxfId="2" priority="3">
      <formula>ISERROR(G38)</formula>
    </cfRule>
  </conditionalFormatting>
  <conditionalFormatting sqref="H41:I41">
    <cfRule type="containsErrors" dxfId="1" priority="2">
      <formula>ISERROR(H41)</formula>
    </cfRule>
  </conditionalFormatting>
  <conditionalFormatting sqref="H42:I43">
    <cfRule type="containsErrors" dxfId="0" priority="1">
      <formula>ISERROR(H42)</formula>
    </cfRule>
  </conditionalFormatting>
  <pageMargins left="0.27559055118110237" right="0.31496062992125984" top="0.39370078740157483" bottom="0.35433070866141736" header="0.47244094488188981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DoB_0-11mm-sek-Titel</vt:lpstr>
      <vt:lpstr>DoB_0-11mm</vt:lpstr>
      <vt:lpstr>DoB_0-11mm-sekundär</vt:lpstr>
      <vt:lpstr>DoB_0-11mm-sek-Titel-14</vt:lpstr>
      <vt:lpstr>Splitt-Schotter_0-56</vt:lpstr>
      <vt:lpstr>'DoB_0-11mm'!Druckbereich</vt:lpstr>
      <vt:lpstr>'DoB_0-11mm-sek-Titel'!Druckbereich</vt:lpstr>
      <vt:lpstr>'DoB_0-11mm-sek-Titel-14'!Druckbereich</vt:lpstr>
      <vt:lpstr>'DoB_0-11mm-sekundär'!Druckbereich</vt:lpstr>
      <vt:lpstr>'Splitt-Schotter_0-56'!Druckbereich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Alois Bader</dc:creator>
  <cp:lastModifiedBy>Thorsten Henle</cp:lastModifiedBy>
  <cp:lastPrinted>2021-12-15T10:05:19Z</cp:lastPrinted>
  <dcterms:created xsi:type="dcterms:W3CDTF">2021-06-30T08:18:20Z</dcterms:created>
  <dcterms:modified xsi:type="dcterms:W3CDTF">2022-01-12T13:39:40Z</dcterms:modified>
</cp:coreProperties>
</file>