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gregor/Desktop/"/>
    </mc:Choice>
  </mc:AlternateContent>
  <xr:revisionPtr revIDLastSave="0" documentId="8_{2362AA57-BDBC-B346-9295-F5AB26639CE5}" xr6:coauthVersionLast="47" xr6:coauthVersionMax="47" xr10:uidLastSave="{00000000-0000-0000-0000-000000000000}"/>
  <bookViews>
    <workbookView xWindow="9800" yWindow="600" windowWidth="27840" windowHeight="16740" activeTab="1" xr2:uid="{170C3D66-0DE6-C84F-8939-2DD22F11A9DF}"/>
  </bookViews>
  <sheets>
    <sheet name="mitglieder" sheetId="1" r:id="rId1"/>
    <sheet name="Tabelle1" sheetId="8" r:id="rId2"/>
  </sheets>
  <definedNames>
    <definedName name="_xlnm._FilterDatabase" localSheetId="0" hidden="1">mitglieder!$A$1:$D$1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G3" i="8" a="1"/>
  <c r="G3" i="8" s="1"/>
  <c r="I1" i="1" a="1"/>
  <c r="I1" i="1" s="1"/>
  <c r="E5" i="1" l="1"/>
  <c r="E2" i="1"/>
  <c r="E3" i="1"/>
  <c r="E6" i="1"/>
  <c r="E7" i="1"/>
  <c r="E8" i="1"/>
  <c r="E9" i="1"/>
  <c r="E10" i="1"/>
  <c r="D3" i="8"/>
  <c r="E3" i="8" s="1"/>
  <c r="D4" i="8"/>
  <c r="E4" i="8" s="1"/>
  <c r="D5" i="8"/>
  <c r="E5" i="8" s="1"/>
  <c r="D6" i="8"/>
  <c r="E6" i="8" s="1"/>
  <c r="D7" i="8"/>
  <c r="E7" i="8" s="1"/>
  <c r="D8" i="8"/>
  <c r="E8" i="8" s="1"/>
  <c r="D9" i="8"/>
  <c r="E9" i="8" s="1"/>
  <c r="D10" i="8"/>
  <c r="E10" i="8" s="1"/>
  <c r="C3" i="8"/>
  <c r="C4" i="8"/>
  <c r="C5" i="8"/>
  <c r="C6" i="8"/>
  <c r="C7" i="8"/>
  <c r="C8" i="8"/>
  <c r="C9" i="8"/>
  <c r="C10" i="8"/>
  <c r="B3" i="8"/>
  <c r="B4" i="8"/>
  <c r="B5" i="8"/>
  <c r="B6" i="8"/>
  <c r="B7" i="8"/>
  <c r="B8" i="8"/>
  <c r="B9" i="8"/>
  <c r="B10" i="8"/>
  <c r="A3" i="8"/>
  <c r="A4" i="8"/>
  <c r="A5" i="8"/>
  <c r="A6" i="8"/>
  <c r="A7" i="8"/>
  <c r="A8" i="8"/>
  <c r="A9" i="8"/>
  <c r="A10" i="8"/>
  <c r="D2" i="8"/>
  <c r="E2" i="8" s="1"/>
  <c r="C2" i="8"/>
  <c r="B2" i="8"/>
  <c r="A2" i="8"/>
  <c r="D1" i="8"/>
  <c r="C1" i="8"/>
  <c r="B1" i="8"/>
  <c r="A1" i="8"/>
  <c r="G4" i="8" l="1" a="1"/>
  <c r="G4" i="8" s="1"/>
  <c r="I2" i="1" a="1"/>
  <c r="I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<sst xmlns="http://schemas.openxmlformats.org/spreadsheetml/2006/main" count="15" uniqueCount="14">
  <si>
    <t>Ladwig</t>
  </si>
  <si>
    <t>Ulrich K.</t>
  </si>
  <si>
    <t>Achim</t>
  </si>
  <si>
    <t>Thomas</t>
  </si>
  <si>
    <t>Horst</t>
  </si>
  <si>
    <t>Uwe Matthias</t>
  </si>
  <si>
    <t>Marion</t>
  </si>
  <si>
    <t>Renate</t>
  </si>
  <si>
    <t>Petra</t>
  </si>
  <si>
    <t>Mit-NR:</t>
  </si>
  <si>
    <t>Vorname</t>
  </si>
  <si>
    <t>Eintritt</t>
  </si>
  <si>
    <t>Monate</t>
  </si>
  <si>
    <t>nächste Zahlung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</si>
</sst>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/>
    </xf>
    <xf numFmtId="0" fontId="5" fillId="5" borderId="0" xfId="0" applyFont="1" applyFill="1"/>
    <xf numFmtId="0" fontId="5" fillId="2" borderId="0" xfId="0" applyFont="1" applyFill="1"/>
    <xf numFmtId="0" fontId="5" fillId="6" borderId="0" xfId="0" applyFont="1" applyFill="1"/>
    <xf numFmtId="0" fontId="0" fillId="3" borderId="0" xfId="0" applyFill="1"/>
    <xf numFmtId="0" fontId="5" fillId="0" borderId="0" xfId="0" applyFont="1"/>
    <xf numFmtId="14" fontId="5" fillId="2" borderId="0" xfId="0" applyNumberFormat="1" applyFont="1" applyFill="1"/>
    <xf numFmtId="0" fontId="4" fillId="2" borderId="0" xfId="0" applyFont="1" applyFill="1"/>
    <xf numFmtId="14" fontId="4" fillId="2" borderId="0" xfId="0" applyNumberFormat="1" applyFont="1" applyFill="1"/>
    <xf numFmtId="0" fontId="3" fillId="4" borderId="0" xfId="0" applyFont="1" applyFill="1"/>
    <xf numFmtId="0" fontId="2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3" borderId="0" xfId="0" applyFont="1" applyFill="1"/>
    <xf numFmtId="14" fontId="1" fillId="3" borderId="0" xfId="0" applyNumberFormat="1" applyFont="1" applyFill="1" applyAlignment="1">
      <alignment horizontal="center"/>
    </xf>
    <xf numFmtId="14" fontId="0" fillId="0" borderId="0" xfId="0" applyNumberFormat="1"/>
    <xf numFmtId="0" fontId="0" fillId="7" borderId="1" xfId="0" applyFill="1" applyBorder="1"/>
    <xf numFmtId="14" fontId="0" fillId="3" borderId="0" xfId="0" applyNumberFormat="1" applyFill="1"/>
  </cellXfs>
  <cellStyles count="1">
    <cellStyle name="Standard" xfId="0" builtinId="0"/>
  </cellStyles>
  <dxfs count="6">
    <dxf>
      <numFmt numFmtId="19" formatCode="dd/mm/yy"/>
      <protection locked="1" hidden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Invisible" pivot="0" table="0" count="0" xr9:uid="{DB0C5148-7136-456D-A4E5-8DDC4C950D5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A74E17-5EF8-4758-A637-050BA5FEA699}" name="tbl_Daten" displayName="tbl_Daten" ref="A1:E10" totalsRowShown="0" headerRowDxfId="5" dataDxfId="4">
  <autoFilter ref="A1:E10" xr:uid="{DEA74E17-5EF8-4758-A637-050BA5FEA699}"/>
  <sortState xmlns:xlrd2="http://schemas.microsoft.com/office/spreadsheetml/2017/richdata2" ref="A2:E10">
    <sortCondition ref="B1:B10"/>
  </sortState>
  <tableColumns count="5">
    <tableColumn id="1" xr3:uid="{5C58D536-A0FB-4895-81F2-B362A52FFB8D}" name="Mit-NR:" dataDxfId="3"/>
    <tableColumn id="3" xr3:uid="{365B7AB9-CCFF-46EA-9765-2A1E696BA7D9}" name="Vorname"/>
    <tableColumn id="14" xr3:uid="{8754A41B-9DF2-40C2-AEBF-72DDDFF78ECB}" name="Monate" dataDxfId="2"/>
    <tableColumn id="16" xr3:uid="{E7B14EF3-BC85-447A-9CBB-F701B76E575A}" name="Eintritt" dataDxfId="1"/>
    <tableColumn id="2" xr3:uid="{AEA5508A-F175-4F46-80D6-FAC39600CBCF}" name="nächste Zahlung" dataDxfId="0">
      <calculatedColumnFormula>DATE(YEAR(D2),MONTH(D2)+C2,DAY(D2))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M22"/>
  <sheetViews>
    <sheetView workbookViewId="0"/>
  </sheetViews>
  <sheetFormatPr baseColWidth="10" defaultColWidth="11.5" defaultRowHeight="15" x14ac:dyDescent="0.2"/>
  <cols>
    <col min="1" max="1" width="12.6640625" customWidth="1"/>
    <col min="2" max="2" width="25.33203125" bestFit="1" customWidth="1"/>
    <col min="3" max="3" width="14.6640625" customWidth="1"/>
    <col min="4" max="4" width="15.33203125" bestFit="1" customWidth="1"/>
    <col min="5" max="5" width="20.33203125" customWidth="1"/>
    <col min="13" max="13" width="18.33203125" customWidth="1"/>
  </cols>
  <sheetData>
    <row r="1" spans="1:13" s="1" customFormat="1" ht="18" x14ac:dyDescent="0.2">
      <c r="A1" s="1" t="s">
        <v>9</v>
      </c>
      <c r="B1" s="1" t="s">
        <v>10</v>
      </c>
      <c r="C1" s="11" t="s">
        <v>12</v>
      </c>
      <c r="D1" s="6" t="s">
        <v>11</v>
      </c>
      <c r="E1" s="13" t="s">
        <v>13</v>
      </c>
      <c r="I1" t="str" cm="1">
        <f t="array" ref="I1:M1">_xlfn.UNIQUE(tbl_Daten[#Headers])</f>
        <v>Mit-NR:</v>
      </c>
      <c r="J1" s="1" t="str">
        <v>Vorname</v>
      </c>
      <c r="K1" s="1" t="str">
        <v>Monate</v>
      </c>
      <c r="L1" s="1" t="str">
        <v>Eintritt</v>
      </c>
      <c r="M1" s="1" t="str">
        <v>nächste Zahlung</v>
      </c>
    </row>
    <row r="2" spans="1:13" ht="18" x14ac:dyDescent="0.2">
      <c r="A2" s="3">
        <v>935</v>
      </c>
      <c r="B2" s="3" t="s">
        <v>2</v>
      </c>
      <c r="C2" s="4">
        <v>6</v>
      </c>
      <c r="D2" s="7">
        <v>45697</v>
      </c>
      <c r="E2" s="7">
        <f t="shared" ref="E2:E10" si="0">DATE(YEAR(D2),MONTH(D2)+C2,DAY(D2))</f>
        <v>45878</v>
      </c>
      <c r="I2" cm="1">
        <f t="array" ref="I2:M10">_xlfn._xlws.FILTER(tbl_Daten[],tbl_Daten[Mit-NR:])</f>
        <v>935</v>
      </c>
      <c r="J2" t="str">
        <v>Achim</v>
      </c>
      <c r="K2">
        <v>6</v>
      </c>
      <c r="L2" s="18">
        <v>45697</v>
      </c>
      <c r="M2" s="18">
        <v>45878</v>
      </c>
    </row>
    <row r="3" spans="1:13" ht="18" x14ac:dyDescent="0.2">
      <c r="A3" s="3">
        <v>924</v>
      </c>
      <c r="B3" s="3" t="s">
        <v>4</v>
      </c>
      <c r="C3" s="4">
        <v>6</v>
      </c>
      <c r="D3" s="7">
        <v>45474</v>
      </c>
      <c r="E3" s="7">
        <f t="shared" si="0"/>
        <v>45658</v>
      </c>
      <c r="I3">
        <v>924</v>
      </c>
      <c r="J3" t="str">
        <v>Horst</v>
      </c>
      <c r="K3">
        <v>6</v>
      </c>
      <c r="L3" s="18">
        <v>45474</v>
      </c>
      <c r="M3" s="18">
        <v>45658</v>
      </c>
    </row>
    <row r="4" spans="1:13" ht="18" x14ac:dyDescent="0.2">
      <c r="A4" s="3">
        <v>897</v>
      </c>
      <c r="B4" s="3" t="s">
        <v>0</v>
      </c>
      <c r="C4" s="2">
        <v>12</v>
      </c>
      <c r="D4" s="7">
        <v>45333</v>
      </c>
      <c r="E4" s="7">
        <f t="shared" si="0"/>
        <v>45699</v>
      </c>
      <c r="I4">
        <v>897</v>
      </c>
      <c r="J4" t="str">
        <v>Ladwig</v>
      </c>
      <c r="K4">
        <v>12</v>
      </c>
      <c r="L4" s="18">
        <v>45333</v>
      </c>
      <c r="M4" s="18">
        <v>45699</v>
      </c>
    </row>
    <row r="5" spans="1:13" ht="18" x14ac:dyDescent="0.2">
      <c r="A5" s="8">
        <v>1117</v>
      </c>
      <c r="B5" s="8" t="s">
        <v>6</v>
      </c>
      <c r="C5" s="2">
        <v>12</v>
      </c>
      <c r="D5" s="9">
        <v>46071</v>
      </c>
      <c r="E5" s="9">
        <f t="shared" si="0"/>
        <v>46436</v>
      </c>
      <c r="I5">
        <v>1117</v>
      </c>
      <c r="J5" t="str">
        <v>Marion</v>
      </c>
      <c r="K5">
        <v>12</v>
      </c>
      <c r="L5" s="18">
        <v>46071</v>
      </c>
      <c r="M5" s="18">
        <v>46436</v>
      </c>
    </row>
    <row r="6" spans="1:13" s="5" customFormat="1" ht="18" x14ac:dyDescent="0.2">
      <c r="A6" s="3">
        <v>902</v>
      </c>
      <c r="B6" s="3" t="s">
        <v>8</v>
      </c>
      <c r="C6" s="4">
        <v>6</v>
      </c>
      <c r="D6" s="7">
        <v>45860</v>
      </c>
      <c r="E6" s="7">
        <f t="shared" si="0"/>
        <v>46044</v>
      </c>
      <c r="I6" s="5">
        <v>902</v>
      </c>
      <c r="J6" s="5" t="str">
        <v>Petra</v>
      </c>
      <c r="K6" s="5">
        <v>6</v>
      </c>
      <c r="L6" s="20">
        <v>45860</v>
      </c>
      <c r="M6" s="20">
        <v>46044</v>
      </c>
    </row>
    <row r="7" spans="1:13" ht="18" x14ac:dyDescent="0.2">
      <c r="A7" s="3">
        <v>603</v>
      </c>
      <c r="B7" s="3" t="s">
        <v>7</v>
      </c>
      <c r="C7" s="4">
        <v>6</v>
      </c>
      <c r="D7" s="7">
        <v>45195</v>
      </c>
      <c r="E7" s="7">
        <f t="shared" si="0"/>
        <v>45377</v>
      </c>
      <c r="I7">
        <v>603</v>
      </c>
      <c r="J7" t="str">
        <v>Renate</v>
      </c>
      <c r="K7">
        <v>6</v>
      </c>
      <c r="L7" s="18">
        <v>45195</v>
      </c>
      <c r="M7" s="18">
        <v>45377</v>
      </c>
    </row>
    <row r="8" spans="1:13" ht="18" x14ac:dyDescent="0.2">
      <c r="A8" s="8">
        <v>1114</v>
      </c>
      <c r="B8" s="8" t="s">
        <v>3</v>
      </c>
      <c r="C8" s="4">
        <v>6</v>
      </c>
      <c r="D8" s="9">
        <v>46089</v>
      </c>
      <c r="E8" s="9">
        <f t="shared" si="0"/>
        <v>46273</v>
      </c>
      <c r="I8">
        <v>1114</v>
      </c>
      <c r="J8" t="str">
        <v>Thomas</v>
      </c>
      <c r="K8">
        <v>6</v>
      </c>
      <c r="L8" s="18">
        <v>46089</v>
      </c>
      <c r="M8" s="18">
        <v>46273</v>
      </c>
    </row>
    <row r="9" spans="1:13" ht="18" x14ac:dyDescent="0.2">
      <c r="A9" s="3">
        <v>892</v>
      </c>
      <c r="B9" s="3" t="s">
        <v>1</v>
      </c>
      <c r="C9" s="4">
        <v>6</v>
      </c>
      <c r="D9" s="7">
        <v>45383</v>
      </c>
      <c r="E9" s="7">
        <f t="shared" si="0"/>
        <v>45566</v>
      </c>
      <c r="I9">
        <v>892</v>
      </c>
      <c r="J9" t="str">
        <v>Ulrich K.</v>
      </c>
      <c r="K9">
        <v>6</v>
      </c>
      <c r="L9" s="18">
        <v>45383</v>
      </c>
      <c r="M9" s="18">
        <v>45566</v>
      </c>
    </row>
    <row r="10" spans="1:13" ht="18" x14ac:dyDescent="0.2">
      <c r="A10" s="3">
        <v>905</v>
      </c>
      <c r="B10" s="3" t="s">
        <v>5</v>
      </c>
      <c r="C10" s="2">
        <v>12</v>
      </c>
      <c r="D10" s="7">
        <v>45617</v>
      </c>
      <c r="E10" s="7">
        <f t="shared" si="0"/>
        <v>45982</v>
      </c>
      <c r="I10">
        <v>905</v>
      </c>
      <c r="J10" t="str">
        <v>Uwe Matthias</v>
      </c>
      <c r="K10">
        <v>12</v>
      </c>
      <c r="L10" s="18">
        <v>45617</v>
      </c>
      <c r="M10" s="18">
        <v>45982</v>
      </c>
    </row>
    <row r="11" spans="1:13" ht="18" x14ac:dyDescent="0.2">
      <c r="A11" s="10"/>
    </row>
    <row r="22" spans="1:4" x14ac:dyDescent="0.2">
      <c r="A22" s="5"/>
      <c r="B22" s="5"/>
      <c r="C22" s="5"/>
      <c r="D22" s="5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5A4F-2544-472B-BD6F-27EE2893804A}">
  <sheetPr codeName="Tabelle2"/>
  <dimension ref="A1:K12"/>
  <sheetViews>
    <sheetView tabSelected="1" workbookViewId="0">
      <selection activeCell="C20" sqref="C20"/>
    </sheetView>
  </sheetViews>
  <sheetFormatPr baseColWidth="10" defaultRowHeight="15" x14ac:dyDescent="0.2"/>
  <cols>
    <col min="1" max="1" width="11.5" bestFit="1" customWidth="1"/>
    <col min="2" max="2" width="17.33203125" bestFit="1" customWidth="1"/>
    <col min="3" max="3" width="11.5" bestFit="1" customWidth="1"/>
    <col min="4" max="4" width="18.5" style="15" customWidth="1"/>
    <col min="5" max="5" width="21.1640625" style="15" bestFit="1" customWidth="1"/>
    <col min="8" max="8" width="15.1640625" customWidth="1"/>
    <col min="11" max="11" width="16.1640625" customWidth="1"/>
  </cols>
  <sheetData>
    <row r="1" spans="1:11" ht="18" x14ac:dyDescent="0.2">
      <c r="A1" s="13" t="str">
        <f>tbl_Daten[[#Headers],[Mit-NR:]]</f>
        <v>Mit-NR:</v>
      </c>
      <c r="B1" s="13" t="str">
        <f>tbl_Daten[[#Headers],[Vorname]]</f>
        <v>Vorname</v>
      </c>
      <c r="C1" s="13" t="str">
        <f>tbl_Daten[[#Headers],[Monate]]</f>
        <v>Monate</v>
      </c>
      <c r="D1" s="13" t="str">
        <f>tbl_Daten[[#Headers],[Eintritt]]</f>
        <v>Eintritt</v>
      </c>
      <c r="E1" s="13" t="s">
        <v>13</v>
      </c>
    </row>
    <row r="2" spans="1:11" ht="18" x14ac:dyDescent="0.2">
      <c r="A2" s="16">
        <f>tbl_Daten[[#This Row],[Mit-NR:]]</f>
        <v>935</v>
      </c>
      <c r="B2" s="16" t="str">
        <f>tbl_Daten[[#This Row],[Vorname]]</f>
        <v>Achim</v>
      </c>
      <c r="C2" s="16">
        <f>tbl_Daten[[#This Row],[Monate]]</f>
        <v>6</v>
      </c>
      <c r="D2" s="17">
        <f>tbl_Daten[[#This Row],[Eintritt]]</f>
        <v>45697</v>
      </c>
      <c r="E2" s="17">
        <f>DATE(YEAR(D2),MONTH(D2)+6,DAY(D2))</f>
        <v>45878</v>
      </c>
    </row>
    <row r="3" spans="1:11" ht="18" x14ac:dyDescent="0.2">
      <c r="A3" s="12">
        <f>tbl_Daten[[#This Row],[Mit-NR:]]</f>
        <v>924</v>
      </c>
      <c r="B3" s="12" t="str">
        <f>tbl_Daten[[#This Row],[Vorname]]</f>
        <v>Horst</v>
      </c>
      <c r="C3" s="12">
        <f>tbl_Daten[[#This Row],[Monate]]</f>
        <v>6</v>
      </c>
      <c r="D3" s="14">
        <f>tbl_Daten[[#This Row],[Eintritt]]</f>
        <v>45474</v>
      </c>
      <c r="E3" s="14">
        <f t="shared" ref="E3:E7" si="0">DATE(YEAR(D3),MONTH(D3)+6,DAY(D3))</f>
        <v>45658</v>
      </c>
      <c r="G3" s="19" t="str" cm="1">
        <f t="array" ref="G3:K3">_xlfn.UNIQUE(tbl_Daten[#Headers])</f>
        <v>Mit-NR:</v>
      </c>
      <c r="H3" s="19" t="str">
        <v>Vorname</v>
      </c>
      <c r="I3" s="19" t="str">
        <v>Monate</v>
      </c>
      <c r="J3" s="19" t="str">
        <v>Eintritt</v>
      </c>
      <c r="K3" s="19" t="str">
        <v>nächste Zahlung</v>
      </c>
    </row>
    <row r="4" spans="1:11" ht="18" x14ac:dyDescent="0.2">
      <c r="A4" s="12">
        <f>tbl_Daten[[#This Row],[Mit-NR:]]</f>
        <v>897</v>
      </c>
      <c r="B4" s="12" t="str">
        <f>tbl_Daten[[#This Row],[Vorname]]</f>
        <v>Ladwig</v>
      </c>
      <c r="C4" s="12">
        <f>tbl_Daten[[#This Row],[Monate]]</f>
        <v>12</v>
      </c>
      <c r="D4" s="14">
        <f>tbl_Daten[[#This Row],[Eintritt]]</f>
        <v>45333</v>
      </c>
      <c r="E4" s="14">
        <f t="shared" si="0"/>
        <v>45515</v>
      </c>
      <c r="G4" cm="1">
        <f t="array" ref="G4:K12">_xlfn._xlws.FILTER(tbl_Daten[],tbl_Daten[Mit-NR:])</f>
        <v>935</v>
      </c>
      <c r="H4" t="str">
        <v>Achim</v>
      </c>
      <c r="I4">
        <v>6</v>
      </c>
      <c r="J4" s="18">
        <v>45697</v>
      </c>
      <c r="K4" s="18">
        <v>45878</v>
      </c>
    </row>
    <row r="5" spans="1:11" ht="18" x14ac:dyDescent="0.2">
      <c r="A5" s="12">
        <f>tbl_Daten[[#This Row],[Mit-NR:]]</f>
        <v>1117</v>
      </c>
      <c r="B5" s="12" t="str">
        <f>tbl_Daten[[#This Row],[Vorname]]</f>
        <v>Marion</v>
      </c>
      <c r="C5" s="12">
        <f>tbl_Daten[[#This Row],[Monate]]</f>
        <v>12</v>
      </c>
      <c r="D5" s="14">
        <f>tbl_Daten[[#This Row],[Eintritt]]</f>
        <v>46071</v>
      </c>
      <c r="E5" s="14">
        <f t="shared" si="0"/>
        <v>46252</v>
      </c>
      <c r="G5">
        <v>924</v>
      </c>
      <c r="H5" t="str">
        <v>Horst</v>
      </c>
      <c r="I5">
        <v>6</v>
      </c>
      <c r="J5" s="18">
        <v>45474</v>
      </c>
      <c r="K5" s="18">
        <v>45658</v>
      </c>
    </row>
    <row r="6" spans="1:11" ht="18" x14ac:dyDescent="0.2">
      <c r="A6" s="12">
        <f>tbl_Daten[[#This Row],[Mit-NR:]]</f>
        <v>902</v>
      </c>
      <c r="B6" s="12" t="str">
        <f>tbl_Daten[[#This Row],[Vorname]]</f>
        <v>Petra</v>
      </c>
      <c r="C6" s="12">
        <f>tbl_Daten[[#This Row],[Monate]]</f>
        <v>6</v>
      </c>
      <c r="D6" s="14">
        <f>tbl_Daten[[#This Row],[Eintritt]]</f>
        <v>45860</v>
      </c>
      <c r="E6" s="14">
        <f t="shared" si="0"/>
        <v>46044</v>
      </c>
      <c r="G6">
        <v>897</v>
      </c>
      <c r="H6" t="str">
        <v>Ladwig</v>
      </c>
      <c r="I6">
        <v>12</v>
      </c>
      <c r="J6" s="18">
        <v>45333</v>
      </c>
      <c r="K6" s="18">
        <v>45699</v>
      </c>
    </row>
    <row r="7" spans="1:11" ht="18" x14ac:dyDescent="0.2">
      <c r="A7" s="12">
        <f>tbl_Daten[[#This Row],[Mit-NR:]]</f>
        <v>603</v>
      </c>
      <c r="B7" s="12" t="str">
        <f>tbl_Daten[[#This Row],[Vorname]]</f>
        <v>Renate</v>
      </c>
      <c r="C7" s="12">
        <f>tbl_Daten[[#This Row],[Monate]]</f>
        <v>6</v>
      </c>
      <c r="D7" s="14">
        <f>tbl_Daten[[#This Row],[Eintritt]]</f>
        <v>45195</v>
      </c>
      <c r="E7" s="14">
        <f t="shared" si="0"/>
        <v>45377</v>
      </c>
      <c r="G7">
        <v>1117</v>
      </c>
      <c r="H7" t="str">
        <v>Marion</v>
      </c>
      <c r="I7">
        <v>12</v>
      </c>
      <c r="J7" s="18">
        <v>46071</v>
      </c>
      <c r="K7" s="18">
        <v>46436</v>
      </c>
    </row>
    <row r="8" spans="1:11" ht="18" x14ac:dyDescent="0.2">
      <c r="A8" s="16">
        <f>tbl_Daten[[#This Row],[Mit-NR:]]</f>
        <v>1114</v>
      </c>
      <c r="B8" s="16" t="str">
        <f>tbl_Daten[[#This Row],[Vorname]]</f>
        <v>Thomas</v>
      </c>
      <c r="C8" s="16">
        <f>tbl_Daten[[#This Row],[Monate]]</f>
        <v>6</v>
      </c>
      <c r="D8" s="17">
        <f>tbl_Daten[[#This Row],[Eintritt]]</f>
        <v>46089</v>
      </c>
      <c r="E8" s="17">
        <f>DATE(YEAR(D8),MONTH(D8)+12,DAY(D8))</f>
        <v>46454</v>
      </c>
      <c r="G8">
        <v>902</v>
      </c>
      <c r="H8" t="str">
        <v>Petra</v>
      </c>
      <c r="I8">
        <v>6</v>
      </c>
      <c r="J8" s="18">
        <v>45860</v>
      </c>
      <c r="K8" s="18">
        <v>46044</v>
      </c>
    </row>
    <row r="9" spans="1:11" ht="18" x14ac:dyDescent="0.2">
      <c r="A9" s="12">
        <f>tbl_Daten[[#This Row],[Mit-NR:]]</f>
        <v>892</v>
      </c>
      <c r="B9" s="12" t="str">
        <f>tbl_Daten[[#This Row],[Vorname]]</f>
        <v>Ulrich K.</v>
      </c>
      <c r="C9" s="12">
        <f>tbl_Daten[[#This Row],[Monate]]</f>
        <v>6</v>
      </c>
      <c r="D9" s="14">
        <f>tbl_Daten[[#This Row],[Eintritt]]</f>
        <v>45383</v>
      </c>
      <c r="E9" s="14">
        <f t="shared" ref="E9:E10" si="1">DATE(YEAR(D9),MONTH(D9)+12,DAY(D9))</f>
        <v>45748</v>
      </c>
      <c r="G9">
        <v>603</v>
      </c>
      <c r="H9" t="str">
        <v>Renate</v>
      </c>
      <c r="I9">
        <v>6</v>
      </c>
      <c r="J9" s="18">
        <v>45195</v>
      </c>
      <c r="K9" s="18">
        <v>45377</v>
      </c>
    </row>
    <row r="10" spans="1:11" ht="18" x14ac:dyDescent="0.2">
      <c r="A10" s="12">
        <f>tbl_Daten[[#This Row],[Mit-NR:]]</f>
        <v>905</v>
      </c>
      <c r="B10" s="12" t="str">
        <f>tbl_Daten[[#This Row],[Vorname]]</f>
        <v>Uwe Matthias</v>
      </c>
      <c r="C10" s="12">
        <f>tbl_Daten[[#This Row],[Monate]]</f>
        <v>12</v>
      </c>
      <c r="D10" s="14">
        <f>tbl_Daten[[#This Row],[Eintritt]]</f>
        <v>45617</v>
      </c>
      <c r="E10" s="14">
        <f t="shared" si="1"/>
        <v>45982</v>
      </c>
      <c r="G10">
        <v>1114</v>
      </c>
      <c r="H10" t="str">
        <v>Thomas</v>
      </c>
      <c r="I10">
        <v>6</v>
      </c>
      <c r="J10" s="18">
        <v>46089</v>
      </c>
      <c r="K10" s="18">
        <v>46273</v>
      </c>
    </row>
    <row r="11" spans="1:11" x14ac:dyDescent="0.2">
      <c r="G11">
        <v>892</v>
      </c>
      <c r="H11" t="str">
        <v>Ulrich K.</v>
      </c>
      <c r="I11">
        <v>6</v>
      </c>
      <c r="J11" s="18">
        <v>45383</v>
      </c>
      <c r="K11" s="18">
        <v>45566</v>
      </c>
    </row>
    <row r="12" spans="1:11" x14ac:dyDescent="0.2">
      <c r="G12">
        <v>905</v>
      </c>
      <c r="H12" t="str">
        <v>Uwe Matthias</v>
      </c>
      <c r="I12">
        <v>12</v>
      </c>
      <c r="J12" s="18">
        <v>45617</v>
      </c>
      <c r="K12" s="18">
        <v>45982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mitglieder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Peter-Michael Heise</dc:creator>
  <cp:lastModifiedBy>Gregor Düvel</cp:lastModifiedBy>
  <dcterms:created xsi:type="dcterms:W3CDTF">2025-08-21T04:33:28Z</dcterms:created>
  <dcterms:modified xsi:type="dcterms:W3CDTF">2026-06-17T07:20:17Z</dcterms:modified>
</cp:coreProperties>
</file>