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maxim/Desktop/"/>
    </mc:Choice>
  </mc:AlternateContent>
  <xr:revisionPtr revIDLastSave="0" documentId="13_ncr:1_{B9337691-909F-834A-B604-144A262231E2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Arbeitszeiterfassung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4" l="1"/>
  <c r="F14" i="4"/>
  <c r="M14" i="4" s="1"/>
  <c r="C5" i="4"/>
  <c r="J14" i="4" l="1"/>
  <c r="K14" i="4"/>
  <c r="G16" i="4"/>
  <c r="G17" i="4"/>
  <c r="G18" i="4"/>
  <c r="G19" i="4"/>
  <c r="F15" i="4"/>
  <c r="G15" i="4"/>
  <c r="G14" i="4"/>
  <c r="F20" i="4"/>
  <c r="H20" i="4" s="1"/>
  <c r="K20" i="4" s="1"/>
  <c r="L20" i="4" s="1"/>
  <c r="F19" i="4"/>
  <c r="F18" i="4"/>
  <c r="H18" i="4" s="1"/>
  <c r="I18" i="4" s="1"/>
  <c r="F17" i="4"/>
  <c r="F16" i="4"/>
  <c r="H16" i="4" s="1"/>
  <c r="K16" i="4" s="1"/>
  <c r="N15" i="4" l="1"/>
  <c r="K18" i="4"/>
  <c r="L18" i="4" s="1"/>
  <c r="H17" i="4"/>
  <c r="I17" i="4" s="1"/>
  <c r="N17" i="4"/>
  <c r="N20" i="4"/>
  <c r="N16" i="4"/>
  <c r="G20" i="4"/>
  <c r="H19" i="4"/>
  <c r="I19" i="4" s="1"/>
  <c r="H15" i="4"/>
  <c r="K15" i="4" s="1"/>
  <c r="L15" i="4" s="1"/>
  <c r="N19" i="4"/>
  <c r="S19" i="4" s="1"/>
  <c r="T19" i="4" s="1"/>
  <c r="N18" i="4"/>
  <c r="L14" i="4"/>
  <c r="N14" i="4"/>
  <c r="I20" i="4"/>
  <c r="I16" i="4"/>
  <c r="L16" i="4"/>
  <c r="U19" i="4" l="1"/>
  <c r="V19" i="4" s="1"/>
  <c r="Y19" i="4"/>
  <c r="Z19" i="4" s="1"/>
  <c r="O14" i="4"/>
  <c r="P14" i="4" s="1"/>
  <c r="I15" i="4"/>
  <c r="O19" i="4"/>
  <c r="P19" i="4" s="1"/>
  <c r="S15" i="4"/>
  <c r="T15" i="4" s="1"/>
  <c r="O15" i="4"/>
  <c r="O18" i="4"/>
  <c r="S18" i="4"/>
  <c r="T18" i="4" s="1"/>
  <c r="O16" i="4"/>
  <c r="P16" i="4" s="1"/>
  <c r="S16" i="4"/>
  <c r="T16" i="4" s="1"/>
  <c r="Q16" i="4"/>
  <c r="R16" i="4" s="1"/>
  <c r="O17" i="4"/>
  <c r="S17" i="4"/>
  <c r="T17" i="4" s="1"/>
  <c r="K19" i="4"/>
  <c r="L19" i="4" s="1"/>
  <c r="O20" i="4"/>
  <c r="S20" i="4"/>
  <c r="T20" i="4" s="1"/>
  <c r="K17" i="4"/>
  <c r="L17" i="4" s="1"/>
  <c r="I14" i="4"/>
  <c r="Q19" i="4"/>
  <c r="R19" i="4" s="1"/>
  <c r="U16" i="4" l="1"/>
  <c r="V16" i="4" s="1"/>
  <c r="Y16" i="4"/>
  <c r="Z16" i="4" s="1"/>
  <c r="Y17" i="4"/>
  <c r="Z17" i="4" s="1"/>
  <c r="U17" i="4"/>
  <c r="V17" i="4" s="1"/>
  <c r="W17" i="4"/>
  <c r="X17" i="4" s="1"/>
  <c r="Y15" i="4"/>
  <c r="Z15" i="4" s="1"/>
  <c r="U15" i="4"/>
  <c r="V15" i="4" s="1"/>
  <c r="W15" i="4"/>
  <c r="X15" i="4" s="1"/>
  <c r="W19" i="4"/>
  <c r="X19" i="4" s="1"/>
  <c r="Y20" i="4"/>
  <c r="Z20" i="4" s="1"/>
  <c r="U20" i="4"/>
  <c r="V20" i="4" s="1"/>
  <c r="Y18" i="4"/>
  <c r="Z18" i="4" s="1"/>
  <c r="U18" i="4"/>
  <c r="V18" i="4" s="1"/>
  <c r="Q14" i="4"/>
  <c r="AA16" i="4"/>
  <c r="AA19" i="4"/>
  <c r="P15" i="4"/>
  <c r="Q15" i="4"/>
  <c r="R15" i="4" s="1"/>
  <c r="Q17" i="4"/>
  <c r="R17" i="4" s="1"/>
  <c r="P17" i="4"/>
  <c r="P20" i="4"/>
  <c r="Q20" i="4"/>
  <c r="R20" i="4" s="1"/>
  <c r="P18" i="4"/>
  <c r="Q18" i="4"/>
  <c r="R18" i="4" s="1"/>
  <c r="W20" i="4" l="1"/>
  <c r="X20" i="4" s="1"/>
  <c r="W18" i="4"/>
  <c r="X18" i="4" s="1"/>
  <c r="W16" i="4"/>
  <c r="X16" i="4" s="1"/>
  <c r="R14" i="4"/>
  <c r="S14" i="4"/>
  <c r="T14" i="4" s="1"/>
  <c r="AA20" i="4"/>
  <c r="AA18" i="4"/>
  <c r="AA15" i="4"/>
  <c r="AA17" i="4"/>
  <c r="U14" i="4" l="1"/>
  <c r="V14" i="4" s="1"/>
  <c r="W14" i="4"/>
  <c r="X14" i="4" s="1"/>
  <c r="AA14" i="4"/>
  <c r="AA22" i="4" s="1"/>
  <c r="Y14" i="4" l="1"/>
  <c r="Z14" i="4" s="1"/>
</calcChain>
</file>

<file path=xl/sharedStrings.xml><?xml version="1.0" encoding="utf-8"?>
<sst xmlns="http://schemas.openxmlformats.org/spreadsheetml/2006/main" count="56" uniqueCount="43">
  <si>
    <t>Wochenstundennachweis</t>
  </si>
  <si>
    <t>Position</t>
  </si>
  <si>
    <t>Produktionsfirma</t>
  </si>
  <si>
    <t>KW Anfang</t>
  </si>
  <si>
    <t>Name</t>
  </si>
  <si>
    <t>Projektname</t>
  </si>
  <si>
    <t>KW Ende</t>
  </si>
  <si>
    <t>Gage 10h Tag</t>
  </si>
  <si>
    <t>Projektnummer</t>
  </si>
  <si>
    <t xml:space="preserve">Abteilung	</t>
  </si>
  <si>
    <t>Kontakt Producer/in</t>
  </si>
  <si>
    <t>Datum</t>
  </si>
  <si>
    <t>Arbeitszeit</t>
  </si>
  <si>
    <t>Arbeitsstunden 22.00h-6.00h</t>
  </si>
  <si>
    <t>Wochentag</t>
  </si>
  <si>
    <t>Arbeitsanfang</t>
  </si>
  <si>
    <t>Arbeitsende</t>
  </si>
  <si>
    <t>Pause</t>
  </si>
  <si>
    <t>Summe Std.</t>
  </si>
  <si>
    <t>Std. regulär</t>
  </si>
  <si>
    <t>Summe EUR</t>
  </si>
  <si>
    <t>zzgl. 25 %</t>
  </si>
  <si>
    <t>zzgl. 50 %</t>
  </si>
  <si>
    <t>zzgl. 100%</t>
  </si>
  <si>
    <t>Bemerkung</t>
  </si>
  <si>
    <t>Arbeitsstunden  6.00h-22.00h</t>
  </si>
  <si>
    <t>Überstunden</t>
  </si>
  <si>
    <t>Summe EUR Gesamt</t>
  </si>
  <si>
    <t>Summe EUR (10h)</t>
  </si>
  <si>
    <t>Summe Übertsunden</t>
  </si>
  <si>
    <t>Voller Arbeitstag in Stunden</t>
  </si>
  <si>
    <t>Montag</t>
  </si>
  <si>
    <t>Dienstag</t>
  </si>
  <si>
    <t>Mittwoch</t>
  </si>
  <si>
    <t>Donnerstag</t>
  </si>
  <si>
    <t>Freitag</t>
  </si>
  <si>
    <t>Samstag</t>
  </si>
  <si>
    <t>Sonntag</t>
  </si>
  <si>
    <t>Sonn- und Feiertag Zuschläge</t>
  </si>
  <si>
    <t>Summe:</t>
  </si>
  <si>
    <t>Überstunden (über 10h)</t>
  </si>
  <si>
    <t>Überstunden (6:00 - 22:00)</t>
  </si>
  <si>
    <t>Überstunden (22:00 - 6:00)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</si>
</sst>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€-2]\ 0.00"/>
    <numFmt numFmtId="165" formatCode="d\.m\.yyyy"/>
    <numFmt numFmtId="166" formatCode="dddd\,\ dd\.\ mmmm\ yyyy"/>
    <numFmt numFmtId="167" formatCode="[$-F400]h:mm:ss\ AM/PM"/>
    <numFmt numFmtId="168" formatCode="h:mm;@"/>
    <numFmt numFmtId="169" formatCode="#,##0.00\ &quot;€&quot;"/>
  </numFmts>
  <fonts count="6" x14ac:knownFonts="1">
    <font>
      <sz val="10"/>
      <color indexed="8"/>
      <name val="Helvetica Neue"/>
    </font>
    <font>
      <b/>
      <sz val="10"/>
      <color indexed="8"/>
      <name val="Helvetica Neue"/>
      <family val="2"/>
    </font>
    <font>
      <b/>
      <sz val="11"/>
      <color indexed="8"/>
      <name val="Helvetica Neue"/>
      <family val="2"/>
    </font>
    <font>
      <sz val="11"/>
      <color indexed="8"/>
      <name val="Helvetica Neue"/>
      <family val="2"/>
    </font>
    <font>
      <sz val="10"/>
      <color indexed="8"/>
      <name val="Helvetica Neue"/>
      <family val="2"/>
    </font>
    <font>
      <sz val="8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1"/>
      </top>
      <bottom style="thin">
        <color indexed="11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medium">
        <color indexed="8"/>
      </left>
      <right style="thick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/>
      <top style="medium">
        <color indexed="10"/>
      </top>
      <bottom style="medium">
        <color indexed="10"/>
      </bottom>
      <diagonal/>
    </border>
    <border>
      <left/>
      <right/>
      <top/>
      <bottom/>
      <diagonal/>
    </border>
    <border>
      <left style="medium">
        <color indexed="8"/>
      </left>
      <right style="thin">
        <color indexed="11"/>
      </right>
      <top style="medium">
        <color indexed="10"/>
      </top>
      <bottom style="medium">
        <color indexed="10"/>
      </bottom>
      <diagonal/>
    </border>
    <border>
      <left style="thin">
        <color indexed="11"/>
      </left>
      <right style="medium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1"/>
      </top>
      <bottom/>
      <diagonal/>
    </border>
    <border>
      <left style="medium">
        <color indexed="10"/>
      </left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13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ck">
        <color indexed="8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medium">
        <color indexed="10"/>
      </bottom>
      <diagonal/>
    </border>
    <border>
      <left style="thick">
        <color indexed="8"/>
      </left>
      <right style="medium">
        <color indexed="8"/>
      </right>
      <top style="thin">
        <color indexed="13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10"/>
      </bottom>
      <diagonal/>
    </border>
    <border>
      <left style="medium">
        <color indexed="8"/>
      </left>
      <right style="thick">
        <color indexed="8"/>
      </right>
      <top style="thin">
        <color indexed="13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n">
        <color indexed="13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13"/>
      </bottom>
      <diagonal/>
    </border>
    <border>
      <left style="thick">
        <color indexed="8"/>
      </left>
      <right/>
      <top style="thin">
        <color indexed="13"/>
      </top>
      <bottom style="thin">
        <color indexed="13"/>
      </bottom>
      <diagonal/>
    </border>
    <border>
      <left style="thick">
        <color theme="1"/>
      </left>
      <right style="thick">
        <color indexed="8"/>
      </right>
      <top style="thick">
        <color theme="1"/>
      </top>
      <bottom style="medium">
        <color indexed="8"/>
      </bottom>
      <diagonal/>
    </border>
    <border>
      <left style="thick">
        <color indexed="8"/>
      </left>
      <right style="thin">
        <color indexed="13"/>
      </right>
      <top style="thick">
        <color theme="1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ck">
        <color theme="1"/>
      </top>
      <bottom style="medium">
        <color indexed="8"/>
      </bottom>
      <diagonal/>
    </border>
    <border>
      <left style="thin">
        <color indexed="13"/>
      </left>
      <right/>
      <top style="thick">
        <color theme="1"/>
      </top>
      <bottom style="medium">
        <color indexed="8"/>
      </bottom>
      <diagonal/>
    </border>
    <border>
      <left/>
      <right style="thick">
        <color indexed="8"/>
      </right>
      <top style="thick">
        <color theme="1"/>
      </top>
      <bottom style="medium">
        <color indexed="8"/>
      </bottom>
      <diagonal/>
    </border>
    <border>
      <left style="thick">
        <color theme="1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theme="1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theme="1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theme="1"/>
      </right>
      <top style="thin">
        <color indexed="13"/>
      </top>
      <bottom style="medium">
        <color indexed="10"/>
      </bottom>
      <diagonal/>
    </border>
    <border>
      <left style="thick">
        <color indexed="8"/>
      </left>
      <right/>
      <top style="thin">
        <color indexed="13"/>
      </top>
      <bottom/>
      <diagonal/>
    </border>
    <border>
      <left style="thick">
        <color theme="1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theme="1"/>
      </left>
      <right style="medium">
        <color indexed="8"/>
      </right>
      <top/>
      <bottom style="thin">
        <color indexed="13"/>
      </bottom>
      <diagonal/>
    </border>
    <border>
      <left style="medium">
        <color indexed="8"/>
      </left>
      <right style="medium">
        <color indexed="8"/>
      </right>
      <top/>
      <bottom style="thin">
        <color indexed="13"/>
      </bottom>
      <diagonal/>
    </border>
    <border>
      <left style="medium">
        <color indexed="8"/>
      </left>
      <right style="thick">
        <color indexed="8"/>
      </right>
      <top/>
      <bottom style="thin">
        <color indexed="13"/>
      </bottom>
      <diagonal/>
    </border>
    <border>
      <left style="thick">
        <color indexed="8"/>
      </left>
      <right style="thick">
        <color theme="1"/>
      </right>
      <top style="thick">
        <color indexed="8"/>
      </top>
      <bottom style="thin">
        <color theme="3"/>
      </bottom>
      <diagonal/>
    </border>
    <border>
      <left style="thick">
        <color indexed="8"/>
      </left>
      <right style="thick">
        <color theme="1"/>
      </right>
      <top style="thin">
        <color theme="3"/>
      </top>
      <bottom style="thin">
        <color theme="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theme="3"/>
      </top>
      <bottom style="thin">
        <color indexed="13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medium">
        <color theme="3"/>
      </bottom>
      <diagonal/>
    </border>
    <border>
      <left style="thick">
        <color indexed="8"/>
      </left>
      <right style="thick">
        <color theme="1"/>
      </right>
      <top style="thin">
        <color theme="3"/>
      </top>
      <bottom style="medium">
        <color theme="3"/>
      </bottom>
      <diagonal/>
    </border>
    <border>
      <left style="thick">
        <color theme="1"/>
      </left>
      <right style="medium">
        <color indexed="8"/>
      </right>
      <top/>
      <bottom style="medium">
        <color theme="3"/>
      </bottom>
      <diagonal/>
    </border>
    <border>
      <left style="medium">
        <color indexed="8"/>
      </left>
      <right style="medium">
        <color indexed="8"/>
      </right>
      <top/>
      <bottom style="medium">
        <color theme="3"/>
      </bottom>
      <diagonal/>
    </border>
    <border>
      <left style="medium">
        <color indexed="8"/>
      </left>
      <right style="thick">
        <color indexed="8"/>
      </right>
      <top/>
      <bottom style="medium">
        <color theme="3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medium">
        <color theme="3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theme="3"/>
      </bottom>
      <diagonal/>
    </border>
    <border>
      <left style="medium">
        <color indexed="8"/>
      </left>
      <right style="medium">
        <color indexed="8"/>
      </right>
      <top style="thin">
        <color theme="3"/>
      </top>
      <bottom style="thin">
        <color theme="3"/>
      </bottom>
      <diagonal/>
    </border>
    <border>
      <left style="medium">
        <color indexed="8"/>
      </left>
      <right style="medium">
        <color indexed="8"/>
      </right>
      <top style="thin">
        <color theme="3"/>
      </top>
      <bottom style="medium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thin">
        <color theme="3"/>
      </top>
      <bottom style="thin">
        <color indexed="13"/>
      </bottom>
      <diagonal/>
    </border>
    <border>
      <left style="medium">
        <color indexed="8"/>
      </left>
      <right/>
      <top style="thin">
        <color theme="3"/>
      </top>
      <bottom style="medium">
        <color theme="3"/>
      </bottom>
      <diagonal/>
    </border>
    <border>
      <left style="thick">
        <color indexed="8"/>
      </left>
      <right style="thick">
        <color indexed="8"/>
      </right>
      <top style="thin">
        <color theme="3"/>
      </top>
      <bottom/>
      <diagonal/>
    </border>
    <border>
      <left style="thick">
        <color indexed="8"/>
      </left>
      <right style="thick">
        <color indexed="8"/>
      </right>
      <top style="thin">
        <color theme="3"/>
      </top>
      <bottom style="medium">
        <color theme="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58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1" fillId="2" borderId="13" xfId="0" applyNumberFormat="1" applyFont="1" applyFill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17" xfId="0" applyNumberFormat="1" applyFont="1" applyFill="1" applyBorder="1" applyAlignment="1">
      <alignment horizontal="center" vertical="top" wrapText="1"/>
    </xf>
    <xf numFmtId="49" fontId="1" fillId="2" borderId="18" xfId="0" applyNumberFormat="1" applyFont="1" applyFill="1" applyBorder="1" applyAlignment="1">
      <alignment horizontal="center" vertical="top" wrapText="1"/>
    </xf>
    <xf numFmtId="49" fontId="1" fillId="2" borderId="19" xfId="0" applyNumberFormat="1" applyFont="1" applyFill="1" applyBorder="1" applyAlignment="1">
      <alignment horizontal="center" vertical="top" wrapText="1"/>
    </xf>
    <xf numFmtId="49" fontId="0" fillId="0" borderId="15" xfId="0" applyNumberFormat="1" applyBorder="1" applyAlignment="1">
      <alignment horizontal="center" vertical="top" wrapText="1"/>
    </xf>
    <xf numFmtId="166" fontId="1" fillId="0" borderId="20" xfId="0" applyNumberFormat="1" applyFont="1" applyBorder="1" applyAlignment="1">
      <alignment horizontal="center" vertical="top" wrapText="1"/>
    </xf>
    <xf numFmtId="0" fontId="0" fillId="0" borderId="20" xfId="0" applyBorder="1">
      <alignment vertical="top" wrapText="1"/>
    </xf>
    <xf numFmtId="166" fontId="1" fillId="0" borderId="23" xfId="0" applyNumberFormat="1" applyFont="1" applyBorder="1" applyAlignment="1">
      <alignment horizontal="center" vertical="top" wrapText="1"/>
    </xf>
    <xf numFmtId="0" fontId="0" fillId="0" borderId="23" xfId="0" applyBorder="1">
      <alignment vertical="top" wrapText="1"/>
    </xf>
    <xf numFmtId="0" fontId="0" fillId="0" borderId="2" xfId="0" applyFill="1" applyBorder="1">
      <alignment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3" xfId="0" applyFill="1" applyBorder="1">
      <alignment vertical="top" wrapText="1"/>
    </xf>
    <xf numFmtId="0" fontId="0" fillId="0" borderId="7" xfId="0" applyFill="1" applyBorder="1">
      <alignment vertical="top" wrapText="1"/>
    </xf>
    <xf numFmtId="0" fontId="0" fillId="0" borderId="0" xfId="0" applyNumberFormat="1" applyFill="1">
      <alignment vertical="top" wrapText="1"/>
    </xf>
    <xf numFmtId="49" fontId="3" fillId="0" borderId="1" xfId="0" applyNumberFormat="1" applyFont="1" applyFill="1" applyBorder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0" fillId="0" borderId="8" xfId="0" applyFill="1" applyBorder="1">
      <alignment vertical="top" wrapText="1"/>
    </xf>
    <xf numFmtId="0" fontId="0" fillId="0" borderId="11" xfId="0" applyFill="1" applyBorder="1">
      <alignment vertical="top" wrapText="1"/>
    </xf>
    <xf numFmtId="49" fontId="1" fillId="0" borderId="1" xfId="0" applyNumberFormat="1" applyFont="1" applyFill="1" applyBorder="1">
      <alignment vertical="top" wrapText="1"/>
    </xf>
    <xf numFmtId="0" fontId="1" fillId="0" borderId="4" xfId="0" applyFont="1" applyFill="1" applyBorder="1">
      <alignment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righ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right" vertical="top" wrapText="1"/>
    </xf>
    <xf numFmtId="0" fontId="0" fillId="3" borderId="2" xfId="0" applyFill="1" applyBorder="1">
      <alignment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3" borderId="3" xfId="0" applyFill="1" applyBorder="1">
      <alignment vertical="top" wrapText="1"/>
    </xf>
    <xf numFmtId="0" fontId="0" fillId="3" borderId="7" xfId="0" applyFill="1" applyBorder="1">
      <alignment vertical="top" wrapText="1"/>
    </xf>
    <xf numFmtId="168" fontId="1" fillId="0" borderId="21" xfId="0" applyNumberFormat="1" applyFont="1" applyBorder="1" applyAlignment="1">
      <alignment horizontal="center" vertical="top" wrapText="1"/>
    </xf>
    <xf numFmtId="168" fontId="1" fillId="0" borderId="22" xfId="0" applyNumberFormat="1" applyFont="1" applyBorder="1" applyAlignment="1">
      <alignment horizontal="center" vertical="top" wrapText="1"/>
    </xf>
    <xf numFmtId="168" fontId="1" fillId="0" borderId="24" xfId="0" applyNumberFormat="1" applyFont="1" applyBorder="1" applyAlignment="1">
      <alignment horizontal="center" vertical="top" wrapText="1"/>
    </xf>
    <xf numFmtId="168" fontId="1" fillId="0" borderId="25" xfId="0" applyNumberFormat="1" applyFont="1" applyBorder="1" applyAlignment="1">
      <alignment horizontal="center" vertical="top" wrapText="1"/>
    </xf>
    <xf numFmtId="168" fontId="0" fillId="0" borderId="26" xfId="0" applyNumberFormat="1" applyBorder="1" applyAlignment="1">
      <alignment horizontal="center" vertical="top" wrapText="1"/>
    </xf>
    <xf numFmtId="168" fontId="0" fillId="0" borderId="34" xfId="0" applyNumberFormat="1" applyBorder="1" applyAlignment="1">
      <alignment horizontal="center" vertical="top" wrapText="1"/>
    </xf>
    <xf numFmtId="0" fontId="0" fillId="0" borderId="31" xfId="0" applyFill="1" applyBorder="1">
      <alignment vertical="top" wrapText="1"/>
    </xf>
    <xf numFmtId="0" fontId="1" fillId="0" borderId="32" xfId="0" applyFont="1" applyFill="1" applyBorder="1">
      <alignment vertical="top" wrapText="1"/>
    </xf>
    <xf numFmtId="49" fontId="1" fillId="0" borderId="8" xfId="0" applyNumberFormat="1" applyFont="1" applyFill="1" applyBorder="1" applyAlignment="1">
      <alignment wrapText="1"/>
    </xf>
    <xf numFmtId="168" fontId="3" fillId="0" borderId="8" xfId="0" applyNumberFormat="1" applyFont="1" applyFill="1" applyBorder="1" applyAlignment="1">
      <alignment horizontal="center" vertical="top" wrapText="1"/>
    </xf>
    <xf numFmtId="168" fontId="0" fillId="2" borderId="24" xfId="0" applyNumberForma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right" vertical="top" wrapText="1"/>
    </xf>
    <xf numFmtId="49" fontId="1" fillId="2" borderId="38" xfId="0" applyNumberFormat="1" applyFont="1" applyFill="1" applyBorder="1" applyAlignment="1">
      <alignment horizontal="center" vertical="top" wrapText="1"/>
    </xf>
    <xf numFmtId="49" fontId="1" fillId="2" borderId="46" xfId="0" applyNumberFormat="1" applyFont="1" applyFill="1" applyBorder="1" applyAlignment="1">
      <alignment horizontal="center" vertical="top" wrapText="1"/>
    </xf>
    <xf numFmtId="0" fontId="0" fillId="0" borderId="48" xfId="0" applyBorder="1" applyAlignment="1">
      <alignment vertical="center" wrapText="1"/>
    </xf>
    <xf numFmtId="0" fontId="0" fillId="0" borderId="15" xfId="0" applyBorder="1" applyAlignment="1">
      <alignment horizontal="center" vertical="top" wrapText="1"/>
    </xf>
    <xf numFmtId="49" fontId="1" fillId="2" borderId="49" xfId="0" applyNumberFormat="1" applyFont="1" applyFill="1" applyBorder="1" applyAlignment="1">
      <alignment horizontal="center" vertical="top" wrapText="1"/>
    </xf>
    <xf numFmtId="49" fontId="4" fillId="0" borderId="47" xfId="0" applyNumberFormat="1" applyFont="1" applyFill="1" applyBorder="1" applyAlignment="1">
      <alignment horizontal="center" vertical="center" wrapText="1"/>
    </xf>
    <xf numFmtId="168" fontId="0" fillId="0" borderId="8" xfId="0" applyNumberFormat="1" applyFill="1" applyBorder="1">
      <alignment vertical="top" wrapText="1"/>
    </xf>
    <xf numFmtId="2" fontId="0" fillId="0" borderId="8" xfId="0" applyNumberFormat="1" applyFill="1" applyBorder="1">
      <alignment vertical="top" wrapText="1"/>
    </xf>
    <xf numFmtId="14" fontId="1" fillId="0" borderId="39" xfId="0" applyNumberFormat="1" applyFont="1" applyBorder="1" applyAlignment="1">
      <alignment horizontal="center" vertical="top" wrapText="1"/>
    </xf>
    <xf numFmtId="14" fontId="1" fillId="0" borderId="40" xfId="0" applyNumberFormat="1" applyFont="1" applyBorder="1" applyAlignment="1">
      <alignment horizontal="center" vertical="top" wrapText="1"/>
    </xf>
    <xf numFmtId="166" fontId="1" fillId="4" borderId="27" xfId="0" applyNumberFormat="1" applyFont="1" applyFill="1" applyBorder="1" applyAlignment="1">
      <alignment horizontal="center" vertical="top" wrapText="1"/>
    </xf>
    <xf numFmtId="14" fontId="1" fillId="4" borderId="51" xfId="0" applyNumberFormat="1" applyFont="1" applyFill="1" applyBorder="1" applyAlignment="1">
      <alignment horizontal="center" vertical="top" wrapText="1"/>
    </xf>
    <xf numFmtId="168" fontId="1" fillId="4" borderId="28" xfId="0" applyNumberFormat="1" applyFont="1" applyFill="1" applyBorder="1" applyAlignment="1">
      <alignment horizontal="center" vertical="top" wrapText="1"/>
    </xf>
    <xf numFmtId="168" fontId="1" fillId="4" borderId="29" xfId="0" applyNumberFormat="1" applyFont="1" applyFill="1" applyBorder="1" applyAlignment="1">
      <alignment horizontal="center" vertical="top" wrapText="1"/>
    </xf>
    <xf numFmtId="168" fontId="0" fillId="4" borderId="30" xfId="0" applyNumberFormat="1" applyFill="1" applyBorder="1" applyAlignment="1">
      <alignment horizontal="center" vertical="top" wrapText="1"/>
    </xf>
    <xf numFmtId="164" fontId="0" fillId="4" borderId="50" xfId="0" applyNumberFormat="1" applyFill="1" applyBorder="1" applyAlignment="1">
      <alignment horizontal="center" vertical="top" wrapText="1"/>
    </xf>
    <xf numFmtId="0" fontId="0" fillId="4" borderId="27" xfId="0" applyFill="1" applyBorder="1">
      <alignment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>
      <alignment vertical="top" wrapText="1"/>
    </xf>
    <xf numFmtId="49" fontId="1" fillId="2" borderId="36" xfId="0" applyNumberFormat="1" applyFont="1" applyFill="1" applyBorder="1" applyAlignment="1">
      <alignment horizontal="center" vertical="top" wrapText="1"/>
    </xf>
    <xf numFmtId="169" fontId="0" fillId="0" borderId="48" xfId="0" applyNumberFormat="1" applyBorder="1" applyAlignment="1">
      <alignment horizontal="center" vertical="top" wrapText="1"/>
    </xf>
    <xf numFmtId="169" fontId="0" fillId="0" borderId="35" xfId="0" applyNumberFormat="1" applyBorder="1" applyAlignment="1">
      <alignment horizontal="center" vertical="top" wrapText="1"/>
    </xf>
    <xf numFmtId="49" fontId="3" fillId="5" borderId="8" xfId="0" applyNumberFormat="1" applyFont="1" applyFill="1" applyBorder="1" applyAlignment="1">
      <alignment horizontal="left" vertical="top" wrapText="1"/>
    </xf>
    <xf numFmtId="168" fontId="3" fillId="5" borderId="8" xfId="0" applyNumberFormat="1" applyFont="1" applyFill="1" applyBorder="1" applyAlignment="1">
      <alignment horizontal="left" vertical="top" wrapText="1"/>
    </xf>
    <xf numFmtId="167" fontId="3" fillId="5" borderId="8" xfId="0" applyNumberFormat="1" applyFont="1" applyFill="1" applyBorder="1" applyAlignment="1">
      <alignment horizontal="left" vertical="top" wrapText="1"/>
    </xf>
    <xf numFmtId="164" fontId="0" fillId="2" borderId="34" xfId="0" applyNumberFormat="1" applyFill="1" applyBorder="1" applyAlignment="1">
      <alignment horizontal="center" vertical="top" wrapText="1"/>
    </xf>
    <xf numFmtId="168" fontId="0" fillId="0" borderId="52" xfId="0" applyNumberFormat="1" applyBorder="1" applyAlignment="1">
      <alignment horizontal="center" vertical="top" wrapText="1"/>
    </xf>
    <xf numFmtId="164" fontId="0" fillId="0" borderId="53" xfId="0" applyNumberFormat="1" applyBorder="1" applyAlignment="1">
      <alignment horizontal="center" vertical="top" wrapText="1"/>
    </xf>
    <xf numFmtId="168" fontId="0" fillId="0" borderId="53" xfId="0" applyNumberFormat="1" applyBorder="1" applyAlignment="1">
      <alignment horizontal="center" vertical="top" wrapText="1"/>
    </xf>
    <xf numFmtId="168" fontId="0" fillId="0" borderId="54" xfId="0" applyNumberFormat="1" applyBorder="1" applyAlignment="1">
      <alignment horizontal="center" vertical="top" wrapText="1"/>
    </xf>
    <xf numFmtId="164" fontId="0" fillId="0" borderId="55" xfId="0" applyNumberFormat="1" applyBorder="1" applyAlignment="1">
      <alignment horizontal="center" vertical="top" wrapText="1"/>
    </xf>
    <xf numFmtId="168" fontId="0" fillId="0" borderId="55" xfId="0" applyNumberFormat="1" applyBorder="1" applyAlignment="1">
      <alignment horizontal="center" vertical="top" wrapText="1"/>
    </xf>
    <xf numFmtId="164" fontId="0" fillId="0" borderId="56" xfId="0" applyNumberFormat="1" applyBorder="1" applyAlignment="1">
      <alignment horizontal="center" vertical="top" wrapText="1"/>
    </xf>
    <xf numFmtId="168" fontId="0" fillId="2" borderId="57" xfId="0" applyNumberFormat="1" applyFill="1" applyBorder="1" applyAlignment="1">
      <alignment horizontal="center" vertical="top" wrapText="1"/>
    </xf>
    <xf numFmtId="168" fontId="0" fillId="2" borderId="58" xfId="0" applyNumberForma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164" fontId="1" fillId="0" borderId="59" xfId="0" applyNumberFormat="1" applyFont="1" applyBorder="1" applyAlignment="1">
      <alignment horizontal="center" vertical="center" wrapText="1"/>
    </xf>
    <xf numFmtId="164" fontId="0" fillId="2" borderId="60" xfId="0" applyNumberFormat="1" applyFill="1" applyBorder="1" applyAlignment="1">
      <alignment horizontal="center" vertical="top" wrapText="1"/>
    </xf>
    <xf numFmtId="164" fontId="0" fillId="0" borderId="60" xfId="0" applyNumberFormat="1" applyBorder="1" applyAlignment="1">
      <alignment horizontal="center" vertical="top" wrapText="1"/>
    </xf>
    <xf numFmtId="164" fontId="0" fillId="2" borderId="33" xfId="0" applyNumberFormat="1" applyFill="1" applyBorder="1" applyAlignment="1">
      <alignment horizontal="center" vertical="top" wrapText="1"/>
    </xf>
    <xf numFmtId="164" fontId="0" fillId="2" borderId="61" xfId="0" applyNumberFormat="1" applyFill="1" applyBorder="1" applyAlignment="1">
      <alignment horizontal="center" vertical="top" wrapText="1"/>
    </xf>
    <xf numFmtId="0" fontId="0" fillId="0" borderId="62" xfId="0" applyBorder="1">
      <alignment vertical="top" wrapText="1"/>
    </xf>
    <xf numFmtId="169" fontId="0" fillId="4" borderId="63" xfId="0" applyNumberFormat="1" applyFill="1" applyBorder="1" applyAlignment="1">
      <alignment horizontal="center" vertical="top" wrapText="1"/>
    </xf>
    <xf numFmtId="168" fontId="0" fillId="4" borderId="64" xfId="0" applyNumberFormat="1" applyFill="1" applyBorder="1" applyAlignment="1">
      <alignment horizontal="center" vertical="top" wrapText="1"/>
    </xf>
    <xf numFmtId="168" fontId="0" fillId="4" borderId="65" xfId="0" applyNumberFormat="1" applyFill="1" applyBorder="1" applyAlignment="1">
      <alignment horizontal="center" vertical="top" wrapText="1"/>
    </xf>
    <xf numFmtId="164" fontId="0" fillId="4" borderId="66" xfId="0" applyNumberFormat="1" applyFill="1" applyBorder="1" applyAlignment="1">
      <alignment horizontal="center" vertical="top" wrapText="1"/>
    </xf>
    <xf numFmtId="168" fontId="0" fillId="4" borderId="66" xfId="0" applyNumberFormat="1" applyFill="1" applyBorder="1" applyAlignment="1">
      <alignment horizontal="center" vertical="top" wrapText="1"/>
    </xf>
    <xf numFmtId="164" fontId="0" fillId="4" borderId="67" xfId="0" applyNumberFormat="1" applyFill="1" applyBorder="1" applyAlignment="1">
      <alignment horizontal="center" vertical="top" wrapText="1"/>
    </xf>
    <xf numFmtId="168" fontId="0" fillId="4" borderId="24" xfId="0" applyNumberFormat="1" applyFill="1" applyBorder="1" applyAlignment="1">
      <alignment horizontal="center" vertical="top" wrapText="1"/>
    </xf>
    <xf numFmtId="168" fontId="0" fillId="0" borderId="68" xfId="0" applyNumberFormat="1" applyBorder="1" applyAlignment="1">
      <alignment horizontal="center" vertical="top" wrapText="1"/>
    </xf>
    <xf numFmtId="168" fontId="0" fillId="0" borderId="69" xfId="0" applyNumberFormat="1" applyBorder="1" applyAlignment="1">
      <alignment horizontal="center" vertical="top" wrapText="1"/>
    </xf>
    <xf numFmtId="168" fontId="0" fillId="4" borderId="70" xfId="0" applyNumberFormat="1" applyFill="1" applyBorder="1" applyAlignment="1">
      <alignment horizontal="center" vertical="top" wrapText="1"/>
    </xf>
    <xf numFmtId="168" fontId="0" fillId="0" borderId="71" xfId="0" applyNumberFormat="1" applyBorder="1" applyAlignment="1">
      <alignment horizontal="center" vertical="top" wrapText="1"/>
    </xf>
    <xf numFmtId="168" fontId="0" fillId="0" borderId="72" xfId="0" applyNumberFormat="1" applyBorder="1" applyAlignment="1">
      <alignment horizontal="center" vertical="top" wrapText="1"/>
    </xf>
    <xf numFmtId="168" fontId="0" fillId="4" borderId="73" xfId="0" applyNumberFormat="1" applyFill="1" applyBorder="1" applyAlignment="1">
      <alignment horizontal="center" vertical="top" wrapText="1"/>
    </xf>
    <xf numFmtId="49" fontId="3" fillId="5" borderId="74" xfId="0" applyNumberFormat="1" applyFont="1" applyFill="1" applyBorder="1" applyAlignment="1">
      <alignment horizontal="left" vertical="top" wrapText="1"/>
    </xf>
    <xf numFmtId="49" fontId="3" fillId="5" borderId="75" xfId="0" applyNumberFormat="1" applyFont="1" applyFill="1" applyBorder="1" applyAlignment="1">
      <alignment horizontal="left" vertical="top" wrapText="1"/>
    </xf>
    <xf numFmtId="168" fontId="3" fillId="5" borderId="75" xfId="0" applyNumberFormat="1" applyFont="1" applyFill="1" applyBorder="1" applyAlignment="1">
      <alignment horizontal="left" vertical="top" wrapText="1"/>
    </xf>
    <xf numFmtId="49" fontId="3" fillId="5" borderId="76" xfId="0" applyNumberFormat="1" applyFont="1" applyFill="1" applyBorder="1" applyAlignment="1">
      <alignment horizontal="left" vertical="top" wrapText="1"/>
    </xf>
    <xf numFmtId="49" fontId="3" fillId="5" borderId="77" xfId="0" applyNumberFormat="1" applyFont="1" applyFill="1" applyBorder="1" applyAlignment="1">
      <alignment horizontal="left" vertical="top" wrapText="1"/>
    </xf>
    <xf numFmtId="49" fontId="3" fillId="5" borderId="78" xfId="0" applyNumberFormat="1" applyFont="1" applyFill="1" applyBorder="1" applyAlignment="1">
      <alignment horizontal="left" vertical="top" wrapText="1"/>
    </xf>
    <xf numFmtId="168" fontId="3" fillId="5" borderId="78" xfId="0" applyNumberFormat="1" applyFont="1" applyFill="1" applyBorder="1" applyAlignment="1">
      <alignment horizontal="left" vertical="top" wrapText="1"/>
    </xf>
    <xf numFmtId="168" fontId="3" fillId="0" borderId="76" xfId="0" applyNumberFormat="1" applyFont="1" applyFill="1" applyBorder="1" applyAlignment="1">
      <alignment horizontal="left" vertical="top" wrapText="1"/>
    </xf>
    <xf numFmtId="0" fontId="0" fillId="0" borderId="76" xfId="0" applyFill="1" applyBorder="1" applyAlignment="1">
      <alignment horizontal="left" vertical="top" wrapText="1"/>
    </xf>
    <xf numFmtId="49" fontId="1" fillId="2" borderId="79" xfId="0" applyNumberFormat="1" applyFont="1" applyFill="1" applyBorder="1" applyAlignment="1">
      <alignment horizontal="center" vertical="top" wrapText="1"/>
    </xf>
    <xf numFmtId="169" fontId="0" fillId="0" borderId="60" xfId="0" applyNumberFormat="1" applyBorder="1" applyAlignment="1">
      <alignment horizontal="center" vertical="top" wrapText="1"/>
    </xf>
    <xf numFmtId="169" fontId="0" fillId="0" borderId="80" xfId="0" applyNumberFormat="1" applyBorder="1" applyAlignment="1">
      <alignment horizontal="center" vertical="top" wrapText="1"/>
    </xf>
    <xf numFmtId="169" fontId="0" fillId="4" borderId="81" xfId="0" applyNumberFormat="1" applyFill="1" applyBorder="1" applyAlignment="1">
      <alignment horizontal="center" vertical="top" wrapText="1"/>
    </xf>
    <xf numFmtId="169" fontId="0" fillId="0" borderId="34" xfId="0" applyNumberFormat="1" applyBorder="1" applyAlignment="1">
      <alignment horizontal="center" vertical="top" wrapText="1"/>
    </xf>
    <xf numFmtId="169" fontId="0" fillId="4" borderId="35" xfId="0" applyNumberFormat="1" applyFill="1" applyBorder="1" applyAlignment="1">
      <alignment horizontal="center" vertical="top" wrapText="1"/>
    </xf>
    <xf numFmtId="164" fontId="0" fillId="2" borderId="80" xfId="0" applyNumberFormat="1" applyFill="1" applyBorder="1" applyAlignment="1">
      <alignment horizontal="center" vertical="top" wrapText="1"/>
    </xf>
    <xf numFmtId="164" fontId="0" fillId="4" borderId="81" xfId="0" applyNumberFormat="1" applyFill="1" applyBorder="1" applyAlignment="1">
      <alignment horizontal="center" vertical="top" wrapText="1"/>
    </xf>
    <xf numFmtId="164" fontId="0" fillId="2" borderId="82" xfId="0" applyNumberFormat="1" applyFill="1" applyBorder="1" applyAlignment="1">
      <alignment horizontal="center" vertical="top" wrapText="1"/>
    </xf>
    <xf numFmtId="164" fontId="0" fillId="4" borderId="83" xfId="0" applyNumberFormat="1" applyFill="1" applyBorder="1" applyAlignment="1">
      <alignment horizontal="center" vertical="top" wrapText="1"/>
    </xf>
    <xf numFmtId="169" fontId="3" fillId="0" borderId="8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right" vertical="top" wrapText="1"/>
    </xf>
    <xf numFmtId="0" fontId="1" fillId="0" borderId="32" xfId="0" applyFont="1" applyFill="1" applyBorder="1" applyAlignment="1">
      <alignment horizontal="right" vertical="top" wrapText="1"/>
    </xf>
    <xf numFmtId="164" fontId="1" fillId="0" borderId="32" xfId="0" applyNumberFormat="1" applyFont="1" applyFill="1" applyBorder="1">
      <alignment vertical="top" wrapText="1"/>
    </xf>
    <xf numFmtId="0" fontId="1" fillId="3" borderId="12" xfId="0" applyFont="1" applyFill="1" applyBorder="1" applyAlignment="1">
      <alignment horizontal="right" vertical="top" wrapText="1"/>
    </xf>
    <xf numFmtId="0" fontId="0" fillId="0" borderId="12" xfId="0" applyFill="1" applyBorder="1">
      <alignment vertical="top" wrapText="1"/>
    </xf>
    <xf numFmtId="0" fontId="1" fillId="0" borderId="12" xfId="0" applyFont="1" applyFill="1" applyBorder="1">
      <alignment vertical="top" wrapText="1"/>
    </xf>
    <xf numFmtId="0" fontId="0" fillId="3" borderId="8" xfId="0" applyFill="1" applyBorder="1">
      <alignment vertical="top" wrapText="1"/>
    </xf>
    <xf numFmtId="168" fontId="0" fillId="2" borderId="82" xfId="0" applyNumberFormat="1" applyFill="1" applyBorder="1" applyAlignment="1">
      <alignment horizontal="center" vertical="top" wrapText="1"/>
    </xf>
    <xf numFmtId="49" fontId="4" fillId="0" borderId="41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0" borderId="1" xfId="0" applyBorder="1">
      <alignment vertical="top" wrapText="1"/>
    </xf>
    <xf numFmtId="49" fontId="2" fillId="3" borderId="5" xfId="0" applyNumberFormat="1" applyFont="1" applyFill="1" applyBorder="1">
      <alignment vertical="top" wrapText="1"/>
    </xf>
    <xf numFmtId="49" fontId="2" fillId="3" borderId="4" xfId="0" applyNumberFormat="1" applyFont="1" applyFill="1" applyBorder="1">
      <alignment vertical="top" wrapText="1"/>
    </xf>
    <xf numFmtId="0" fontId="0" fillId="3" borderId="6" xfId="0" applyFill="1" applyBorder="1">
      <alignment vertical="top" wrapText="1"/>
    </xf>
    <xf numFmtId="0" fontId="0" fillId="3" borderId="4" xfId="0" applyFill="1" applyBorder="1">
      <alignment vertical="top" wrapText="1"/>
    </xf>
    <xf numFmtId="49" fontId="1" fillId="0" borderId="3" xfId="0" applyNumberFormat="1" applyFont="1" applyFill="1" applyBorder="1" applyAlignment="1">
      <alignment horizontal="right" vertical="top" wrapText="1"/>
    </xf>
    <xf numFmtId="0" fontId="0" fillId="0" borderId="4" xfId="0" applyFill="1" applyBorder="1">
      <alignment vertical="top" wrapText="1"/>
    </xf>
    <xf numFmtId="49" fontId="2" fillId="0" borderId="9" xfId="0" applyNumberFormat="1" applyFont="1" applyFill="1" applyBorder="1">
      <alignment vertical="top" wrapText="1"/>
    </xf>
    <xf numFmtId="49" fontId="2" fillId="0" borderId="4" xfId="0" applyNumberFormat="1" applyFont="1" applyFill="1" applyBorder="1">
      <alignment vertical="top" wrapText="1"/>
    </xf>
    <xf numFmtId="0" fontId="0" fillId="0" borderId="10" xfId="0" applyFill="1" applyBorder="1">
      <alignment vertical="top" wrapText="1"/>
    </xf>
    <xf numFmtId="49" fontId="2" fillId="0" borderId="5" xfId="0" applyNumberFormat="1" applyFont="1" applyFill="1" applyBorder="1">
      <alignment vertical="top" wrapText="1"/>
    </xf>
    <xf numFmtId="0" fontId="0" fillId="0" borderId="6" xfId="0" applyFill="1" applyBorder="1">
      <alignment vertical="top" wrapText="1"/>
    </xf>
    <xf numFmtId="49" fontId="0" fillId="2" borderId="36" xfId="0" applyNumberFormat="1" applyFill="1" applyBorder="1" applyAlignment="1">
      <alignment horizontal="center" vertical="center" wrapText="1"/>
    </xf>
    <xf numFmtId="49" fontId="0" fillId="2" borderId="37" xfId="0" applyNumberForma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5D5D5"/>
      <rgbColor rgb="FF515151"/>
      <rgbColor rgb="FFA5A5A5"/>
      <rgbColor rgb="FFFEFEFE"/>
      <rgbColor rgb="FF7F7F7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278509</xdr:colOff>
      <xdr:row>0</xdr:row>
      <xdr:rowOff>0</xdr:rowOff>
    </xdr:from>
    <xdr:to>
      <xdr:col>27</xdr:col>
      <xdr:colOff>2216930</xdr:colOff>
      <xdr:row>7</xdr:row>
      <xdr:rowOff>256228</xdr:rowOff>
    </xdr:to>
    <xdr:sp macro="" textlink="">
      <xdr:nvSpPr>
        <xdr:cNvPr id="2" name="Rechteck">
          <a:extLst>
            <a:ext uri="{FF2B5EF4-FFF2-40B4-BE49-F238E27FC236}">
              <a16:creationId xmlns:a16="http://schemas.microsoft.com/office/drawing/2014/main" id="{CCFC84A9-F428-3C48-81E0-E00B0C0B83BD}"/>
            </a:ext>
          </a:extLst>
        </xdr:cNvPr>
        <xdr:cNvSpPr/>
      </xdr:nvSpPr>
      <xdr:spPr>
        <a:xfrm>
          <a:off x="16521141" y="0"/>
          <a:ext cx="3119298" cy="2172368"/>
        </a:xfrm>
        <a:prstGeom prst="rect">
          <a:avLst/>
        </a:prstGeom>
        <a:solidFill>
          <a:schemeClr val="accent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26</xdr:col>
      <xdr:colOff>568158</xdr:colOff>
      <xdr:row>0</xdr:row>
      <xdr:rowOff>36318</xdr:rowOff>
    </xdr:from>
    <xdr:to>
      <xdr:col>27</xdr:col>
      <xdr:colOff>2385440</xdr:colOff>
      <xdr:row>7</xdr:row>
      <xdr:rowOff>58529</xdr:rowOff>
    </xdr:to>
    <xdr:sp macro="" textlink="">
      <xdr:nvSpPr>
        <xdr:cNvPr id="3" name="Gagenvereinbarung:…">
          <a:extLst>
            <a:ext uri="{FF2B5EF4-FFF2-40B4-BE49-F238E27FC236}">
              <a16:creationId xmlns:a16="http://schemas.microsoft.com/office/drawing/2014/main" id="{C22A8E2B-8CBF-9444-B327-6BD78D52AF7C}"/>
            </a:ext>
          </a:extLst>
        </xdr:cNvPr>
        <xdr:cNvSpPr txBox="1"/>
      </xdr:nvSpPr>
      <xdr:spPr>
        <a:xfrm>
          <a:off x="13858597" y="36318"/>
          <a:ext cx="2998159" cy="193835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5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2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Gagenvereinbarung: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5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sz="1200" b="0" i="0" u="none" strike="noStrike" cap="none" spc="0" baseline="0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5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2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Grundgage auf 10std Arbeitstag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5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2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Nachtstunden 22.00-6.00h zzgl 25%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5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2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Sonn- und Feiertag zzgl 50%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5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sz="1200" b="0" i="0" u="none" strike="noStrike" cap="none" spc="0" baseline="0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5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2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Überstunden immer: 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5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2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11+12. Std zzgl 25% Stundensatz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5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2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13+14. std zzgl 50% Stundensatz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5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2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15.- Open End zzgl 100% Stundensatz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DFAAA-A618-D24D-8E51-35234B2836AC}">
  <sheetPr>
    <pageSetUpPr fitToPage="1"/>
  </sheetPr>
  <dimension ref="A1:AB23"/>
  <sheetViews>
    <sheetView tabSelected="1" zoomScale="80" zoomScaleNormal="80" workbookViewId="0">
      <selection activeCell="M8" sqref="M8"/>
    </sheetView>
  </sheetViews>
  <sheetFormatPr baseColWidth="10" defaultColWidth="16.33203125" defaultRowHeight="20" customHeight="1" x14ac:dyDescent="0.15"/>
  <cols>
    <col min="1" max="2" width="28.5" style="1" customWidth="1"/>
    <col min="3" max="3" width="13" style="1" customWidth="1"/>
    <col min="4" max="4" width="12.6640625" style="1" customWidth="1"/>
    <col min="5" max="5" width="13.1640625" style="1" customWidth="1"/>
    <col min="6" max="7" width="10.6640625" style="1" customWidth="1"/>
    <col min="8" max="8" width="6.6640625" style="1" customWidth="1"/>
    <col min="9" max="9" width="8.6640625" style="1" customWidth="1"/>
    <col min="10" max="10" width="11.33203125" style="1" customWidth="1"/>
    <col min="11" max="11" width="10.5" style="1" bestFit="1" customWidth="1"/>
    <col min="12" max="13" width="10.6640625" style="1" customWidth="1"/>
    <col min="14" max="14" width="12.6640625" style="1" customWidth="1"/>
    <col min="15" max="15" width="8.1640625" style="1" bestFit="1" customWidth="1"/>
    <col min="16" max="16" width="9" style="1" customWidth="1"/>
    <col min="17" max="17" width="8.1640625" style="1" bestFit="1" customWidth="1"/>
    <col min="18" max="18" width="9" style="1" customWidth="1"/>
    <col min="19" max="19" width="9.33203125" style="1" customWidth="1"/>
    <col min="20" max="26" width="8.6640625" style="1" customWidth="1"/>
    <col min="27" max="27" width="15.5" style="1" customWidth="1"/>
    <col min="28" max="28" width="34.6640625" style="1" customWidth="1"/>
    <col min="29" max="29" width="16.33203125" style="1" customWidth="1"/>
    <col min="30" max="16384" width="16.33203125" style="1"/>
  </cols>
  <sheetData>
    <row r="1" spans="1:28" ht="23" customHeight="1" thickBot="1" x14ac:dyDescent="0.2">
      <c r="A1" s="139" t="s">
        <v>0</v>
      </c>
      <c r="B1" s="139"/>
      <c r="C1" s="140"/>
      <c r="D1" s="32"/>
      <c r="E1" s="33" t="s">
        <v>1</v>
      </c>
      <c r="F1" s="34"/>
      <c r="G1" s="66"/>
      <c r="H1" s="35"/>
      <c r="I1" s="48"/>
      <c r="J1" s="129"/>
      <c r="K1" s="126"/>
      <c r="L1" s="141" t="s">
        <v>2</v>
      </c>
      <c r="M1" s="142"/>
      <c r="N1" s="142"/>
      <c r="O1" s="143"/>
      <c r="P1" s="36"/>
      <c r="Q1" s="142"/>
      <c r="R1" s="144"/>
      <c r="S1" s="144"/>
      <c r="T1" s="144"/>
      <c r="U1" s="132"/>
      <c r="V1" s="132"/>
      <c r="W1" s="132"/>
      <c r="X1" s="132"/>
      <c r="Y1" s="132"/>
      <c r="Z1" s="132"/>
      <c r="AA1" s="21"/>
      <c r="AB1" s="45"/>
    </row>
    <row r="2" spans="1:28" s="18" customFormat="1" ht="23" customHeight="1" thickBot="1" x14ac:dyDescent="0.2">
      <c r="A2" s="19" t="s">
        <v>3</v>
      </c>
      <c r="B2" s="19"/>
      <c r="C2" s="20">
        <v>1</v>
      </c>
      <c r="D2" s="13"/>
      <c r="E2" s="14" t="s">
        <v>4</v>
      </c>
      <c r="F2" s="15"/>
      <c r="G2" s="67"/>
      <c r="H2" s="145"/>
      <c r="I2" s="146"/>
      <c r="J2" s="130"/>
      <c r="K2" s="127"/>
      <c r="L2" s="147" t="s">
        <v>5</v>
      </c>
      <c r="M2" s="148"/>
      <c r="N2" s="148"/>
      <c r="O2" s="149"/>
      <c r="P2" s="17"/>
      <c r="Q2" s="148"/>
      <c r="R2" s="146"/>
      <c r="S2" s="146"/>
      <c r="T2" s="146"/>
      <c r="U2" s="21"/>
      <c r="V2" s="21"/>
      <c r="W2" s="21"/>
      <c r="X2" s="21"/>
      <c r="Y2" s="21"/>
      <c r="Z2" s="21"/>
      <c r="AA2" s="21"/>
      <c r="AB2" s="45"/>
    </row>
    <row r="3" spans="1:28" s="18" customFormat="1" ht="23" customHeight="1" thickBot="1" x14ac:dyDescent="0.2">
      <c r="A3" s="19" t="s">
        <v>6</v>
      </c>
      <c r="B3" s="19"/>
      <c r="C3" s="20">
        <v>4</v>
      </c>
      <c r="D3" s="22"/>
      <c r="E3" s="23" t="s">
        <v>7</v>
      </c>
      <c r="F3" s="124">
        <v>10</v>
      </c>
      <c r="G3" s="68"/>
      <c r="H3" s="16"/>
      <c r="I3" s="24"/>
      <c r="J3" s="131"/>
      <c r="K3" s="128"/>
      <c r="L3" s="150" t="s">
        <v>8</v>
      </c>
      <c r="M3" s="148"/>
      <c r="N3" s="148"/>
      <c r="O3" s="151"/>
      <c r="P3" s="17"/>
      <c r="Q3" s="148"/>
      <c r="R3" s="146"/>
      <c r="S3" s="146"/>
      <c r="T3" s="146"/>
      <c r="U3" s="21"/>
      <c r="V3" s="21"/>
      <c r="W3" s="21"/>
      <c r="X3" s="21"/>
      <c r="Y3" s="21"/>
      <c r="Z3" s="21"/>
      <c r="AA3" s="21"/>
      <c r="AB3" s="45"/>
    </row>
    <row r="4" spans="1:28" s="18" customFormat="1" ht="23" customHeight="1" thickBot="1" x14ac:dyDescent="0.2">
      <c r="A4" s="25" t="s">
        <v>9</v>
      </c>
      <c r="B4" s="25"/>
      <c r="C4" s="26"/>
      <c r="D4" s="27"/>
      <c r="E4" s="43"/>
      <c r="F4" s="43"/>
      <c r="G4" s="43"/>
      <c r="H4" s="43"/>
      <c r="I4" s="43"/>
      <c r="J4" s="21"/>
      <c r="K4" s="44"/>
      <c r="L4" s="150" t="s">
        <v>10</v>
      </c>
      <c r="M4" s="148"/>
      <c r="N4" s="148"/>
      <c r="O4" s="151"/>
      <c r="P4" s="17"/>
      <c r="Q4" s="148"/>
      <c r="R4" s="146"/>
      <c r="S4" s="146"/>
      <c r="T4" s="146"/>
      <c r="U4" s="21"/>
      <c r="V4" s="21"/>
      <c r="W4" s="21"/>
      <c r="X4" s="21"/>
      <c r="Y4" s="21"/>
      <c r="Z4" s="21"/>
      <c r="AA4" s="21"/>
      <c r="AB4" s="45"/>
    </row>
    <row r="5" spans="1:28" s="18" customFormat="1" ht="21.75" customHeight="1" thickBot="1" x14ac:dyDescent="0.2">
      <c r="A5" s="25" t="s">
        <v>11</v>
      </c>
      <c r="B5" s="25"/>
      <c r="C5" s="125">
        <f ca="1">TODAY()</f>
        <v>44951</v>
      </c>
      <c r="D5" s="28"/>
      <c r="E5" s="21"/>
      <c r="F5" s="21"/>
      <c r="G5" s="21"/>
      <c r="H5" s="21"/>
      <c r="I5" s="21"/>
      <c r="J5" s="21"/>
      <c r="K5" s="21"/>
      <c r="L5" s="43"/>
      <c r="M5" s="43"/>
      <c r="N5" s="43"/>
      <c r="O5" s="43"/>
      <c r="P5" s="43"/>
      <c r="Q5" s="43"/>
      <c r="R5" s="43"/>
      <c r="S5" s="43"/>
      <c r="T5" s="43"/>
      <c r="U5" s="21"/>
      <c r="V5" s="21"/>
      <c r="W5" s="21"/>
      <c r="X5" s="21"/>
      <c r="Y5" s="21"/>
      <c r="Z5" s="21"/>
      <c r="AA5" s="21"/>
      <c r="AB5" s="45"/>
    </row>
    <row r="6" spans="1:28" s="18" customFormat="1" ht="21.75" customHeight="1" x14ac:dyDescent="0.15">
      <c r="A6" s="29"/>
      <c r="B6" s="29"/>
      <c r="C6" s="30"/>
      <c r="D6" s="3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s="18" customFormat="1" ht="21.75" customHeight="1" x14ac:dyDescent="0.15">
      <c r="A7" s="105" t="s">
        <v>12</v>
      </c>
      <c r="B7" s="106"/>
      <c r="C7" s="107">
        <v>0.25</v>
      </c>
      <c r="D7" s="107">
        <v>0.91666666666666663</v>
      </c>
      <c r="E7" s="112"/>
      <c r="F7" s="46"/>
      <c r="G7" s="46"/>
      <c r="H7" s="21"/>
      <c r="I7" s="46"/>
      <c r="J7" s="46"/>
      <c r="K7" s="21"/>
      <c r="L7" s="55"/>
      <c r="M7" s="55"/>
      <c r="N7" s="21"/>
      <c r="O7" s="21"/>
      <c r="P7" s="55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s="18" customFormat="1" ht="21.75" customHeight="1" x14ac:dyDescent="0.15">
      <c r="A8" s="108" t="s">
        <v>30</v>
      </c>
      <c r="B8" s="72"/>
      <c r="C8" s="73">
        <v>0.41666666666666669</v>
      </c>
      <c r="D8" s="74"/>
      <c r="E8" s="113"/>
      <c r="F8" s="21"/>
      <c r="G8" s="46"/>
      <c r="H8" s="21"/>
      <c r="I8" s="21"/>
      <c r="J8" s="21"/>
      <c r="K8" s="21"/>
      <c r="L8" s="21"/>
      <c r="M8" s="21"/>
      <c r="N8" s="21"/>
      <c r="O8" s="21"/>
      <c r="P8" s="21"/>
      <c r="Q8" s="56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8" s="18" customFormat="1" ht="15" x14ac:dyDescent="0.15">
      <c r="A9" s="109" t="s">
        <v>26</v>
      </c>
      <c r="B9" s="110"/>
      <c r="C9" s="111">
        <v>8.3333333333333329E-2</v>
      </c>
      <c r="D9" s="111">
        <v>0.16666666666666666</v>
      </c>
      <c r="E9" s="112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 s="18" customFormat="1" ht="14" x14ac:dyDescent="0.15">
      <c r="A10" s="29"/>
      <c r="B10" s="29"/>
      <c r="C10" s="30"/>
      <c r="D10" s="3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1:28" s="18" customFormat="1" ht="15" thickBot="1" x14ac:dyDescent="0.2">
      <c r="A11" s="29"/>
      <c r="B11" s="29"/>
      <c r="C11" s="30"/>
      <c r="D11" s="3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</row>
    <row r="12" spans="1:28" ht="37.25" customHeight="1" thickTop="1" thickBot="1" x14ac:dyDescent="0.2">
      <c r="A12" s="91"/>
      <c r="B12" s="91"/>
      <c r="C12" s="152" t="s">
        <v>12</v>
      </c>
      <c r="D12" s="153"/>
      <c r="E12" s="154"/>
      <c r="F12" s="2"/>
      <c r="G12" s="69"/>
      <c r="H12" s="155" t="s">
        <v>25</v>
      </c>
      <c r="I12" s="156"/>
      <c r="J12" s="157"/>
      <c r="K12" s="152" t="s">
        <v>13</v>
      </c>
      <c r="L12" s="153"/>
      <c r="M12" s="154"/>
      <c r="N12" s="54" t="s">
        <v>29</v>
      </c>
      <c r="O12" s="134" t="s">
        <v>41</v>
      </c>
      <c r="P12" s="135"/>
      <c r="Q12" s="136"/>
      <c r="R12" s="136"/>
      <c r="S12" s="137"/>
      <c r="T12" s="138"/>
      <c r="U12" s="134" t="s">
        <v>42</v>
      </c>
      <c r="V12" s="135"/>
      <c r="W12" s="136"/>
      <c r="X12" s="136"/>
      <c r="Y12" s="137"/>
      <c r="Z12" s="138"/>
      <c r="AA12" s="51"/>
      <c r="AB12" s="52"/>
    </row>
    <row r="13" spans="1:28" ht="44" customHeight="1" thickTop="1" thickBot="1" x14ac:dyDescent="0.2">
      <c r="A13" s="3" t="s">
        <v>14</v>
      </c>
      <c r="B13" s="3" t="s">
        <v>11</v>
      </c>
      <c r="C13" s="4" t="s">
        <v>15</v>
      </c>
      <c r="D13" s="5" t="s">
        <v>16</v>
      </c>
      <c r="E13" s="6" t="s">
        <v>17</v>
      </c>
      <c r="F13" s="7" t="s">
        <v>18</v>
      </c>
      <c r="G13" s="69" t="s">
        <v>38</v>
      </c>
      <c r="H13" s="4" t="s">
        <v>19</v>
      </c>
      <c r="I13" s="5" t="s">
        <v>28</v>
      </c>
      <c r="J13" s="114" t="s">
        <v>40</v>
      </c>
      <c r="K13" s="4" t="s">
        <v>19</v>
      </c>
      <c r="L13" s="49" t="s">
        <v>20</v>
      </c>
      <c r="M13" s="49" t="s">
        <v>40</v>
      </c>
      <c r="N13" s="53"/>
      <c r="O13" s="50" t="s">
        <v>21</v>
      </c>
      <c r="P13" s="5" t="s">
        <v>20</v>
      </c>
      <c r="Q13" s="5" t="s">
        <v>22</v>
      </c>
      <c r="R13" s="5" t="s">
        <v>20</v>
      </c>
      <c r="S13" s="5" t="s">
        <v>23</v>
      </c>
      <c r="T13" s="6" t="s">
        <v>20</v>
      </c>
      <c r="U13" s="50" t="s">
        <v>21</v>
      </c>
      <c r="V13" s="5" t="s">
        <v>20</v>
      </c>
      <c r="W13" s="5" t="s">
        <v>22</v>
      </c>
      <c r="X13" s="5" t="s">
        <v>20</v>
      </c>
      <c r="Y13" s="5" t="s">
        <v>23</v>
      </c>
      <c r="Z13" s="6" t="s">
        <v>20</v>
      </c>
      <c r="AA13" s="7" t="s">
        <v>27</v>
      </c>
      <c r="AB13" s="8" t="s">
        <v>24</v>
      </c>
    </row>
    <row r="14" spans="1:28" ht="21.5" customHeight="1" thickTop="1" x14ac:dyDescent="0.15">
      <c r="A14" s="9" t="s">
        <v>31</v>
      </c>
      <c r="B14" s="57">
        <v>44928</v>
      </c>
      <c r="C14" s="37">
        <v>8.3333333333333329E-2</v>
      </c>
      <c r="D14" s="38">
        <v>0.78125</v>
      </c>
      <c r="E14" s="41">
        <v>3.125E-2</v>
      </c>
      <c r="F14" s="42">
        <f>IF(C14&gt;D14,24-C14+D14-0-E14,D14-C14-E14)</f>
        <v>0.66666666666666663</v>
      </c>
      <c r="G14" s="70">
        <f t="shared" ref="G14:G20" si="0">IF(A14="Sonntag",(F14*24)*$F$3*50%,0)</f>
        <v>0</v>
      </c>
      <c r="H14" s="99">
        <f>IF(OR(AND(C14&gt;=$D$7,D14&lt;=$C$7),AND(C14&gt;=0,D14&lt;=$C$7)),0,IF(OR(C14&gt;=$D$7,C14&lt;$C$7),(IF(D14-$C$7&gt;$C$8,$C$8,D14-$C$7)),IF(OR(D14&lt;=$C$7,D14&gt;$D$7),(IF($D$7-D14&gt;$C$8,$C$8,$D$7-D14)),IF(D14-C14&gt;$C$8,$C$8,D14-C14&gt;$C$8))))</f>
        <v>0.41666666666666669</v>
      </c>
      <c r="I14" s="115">
        <f t="shared" ref="I14:I20" si="1">IF(H14&gt;$C$8,$F$3*($C$8*24),(H14*24)*$F$3)</f>
        <v>100</v>
      </c>
      <c r="J14" s="99">
        <f>IF(F14&lt;=$C$8,0,IF(F14&gt;$C$8,IF(AND(D14&gt;C14,D14&lt;=$D$7),F14-$C$8,0)))</f>
        <v>0.24999999999999994</v>
      </c>
      <c r="K14" s="47">
        <f>IF(F14-H14&gt;0,F14-H14,0)</f>
        <v>0.24999999999999994</v>
      </c>
      <c r="L14" s="87">
        <f t="shared" ref="L14:L20" si="2">$F$3*(K14*24*1.25)</f>
        <v>74.999999999999986</v>
      </c>
      <c r="M14" s="133">
        <f>IF(F14&lt;=10,0)</f>
        <v>0</v>
      </c>
      <c r="N14" s="83">
        <f>IF(F14&gt;C8,F14-$C$8,0)</f>
        <v>0.24999999999999994</v>
      </c>
      <c r="O14" s="76">
        <f>IF(N14*24&gt;2,$C$9,N14)</f>
        <v>8.3333333333333329E-2</v>
      </c>
      <c r="P14" s="77">
        <f>(O14*24)*$F$3*25%</f>
        <v>5</v>
      </c>
      <c r="Q14" s="78">
        <f>IF(N14*24&gt;4,$C$9,N14-O14)</f>
        <v>8.3333333333333329E-2</v>
      </c>
      <c r="R14" s="77">
        <f t="shared" ref="R14:R20" si="3">(Q14*24)*$F$3*50%</f>
        <v>10</v>
      </c>
      <c r="S14" s="102">
        <f>IF(N14&gt;$D$9,N14-O14-Q14,0)</f>
        <v>8.3333333333333301E-2</v>
      </c>
      <c r="T14" s="88">
        <f t="shared" ref="T14:T20" si="4">(S14*24)*$F$3*100%</f>
        <v>19.999999999999993</v>
      </c>
      <c r="U14" s="76">
        <f>IF(T14*24&gt;2,$C$9,T14)</f>
        <v>8.3333333333333329E-2</v>
      </c>
      <c r="V14" s="77">
        <f>(U14*24)*$F$3*25%+$F$3</f>
        <v>15</v>
      </c>
      <c r="W14" s="78">
        <f>IF(T14*24&gt;4,$C$9,T14-U14)</f>
        <v>8.3333333333333329E-2</v>
      </c>
      <c r="X14" s="77">
        <f t="shared" ref="X14:X20" si="5">(W14*24)*$F$3*50%</f>
        <v>10</v>
      </c>
      <c r="Y14" s="102">
        <f>IF(T14&gt;$D$9,T14-U14-W14,0)</f>
        <v>19.833333333333329</v>
      </c>
      <c r="Z14" s="88">
        <f t="shared" ref="Z14:Z20" si="6">(Y14*24)*$F$3*100%</f>
        <v>4759.9999999999991</v>
      </c>
      <c r="AA14" s="89">
        <f t="shared" ref="AA14:AA20" si="7">G14+I14+L14+P14+R14+T14</f>
        <v>210</v>
      </c>
      <c r="AB14" s="10"/>
    </row>
    <row r="15" spans="1:28" ht="20.25" customHeight="1" x14ac:dyDescent="0.15">
      <c r="A15" s="11" t="s">
        <v>32</v>
      </c>
      <c r="B15" s="58">
        <v>44929</v>
      </c>
      <c r="C15" s="39">
        <v>0</v>
      </c>
      <c r="D15" s="40">
        <v>0</v>
      </c>
      <c r="E15" s="41">
        <v>3.125E-2</v>
      </c>
      <c r="F15" s="42">
        <f>IF((D15-C15-E15)&gt;=0,D15-C15-E15,0)</f>
        <v>0</v>
      </c>
      <c r="G15" s="71">
        <f t="shared" si="0"/>
        <v>0</v>
      </c>
      <c r="H15" s="100">
        <f>IF(AND(OR(C15&lt;$C$7,D15&gt;$D$7),F15&gt;0),F15-($C$7-C15)-(D15-$D$7),F15)</f>
        <v>0</v>
      </c>
      <c r="I15" s="116">
        <f t="shared" si="1"/>
        <v>0</v>
      </c>
      <c r="J15" s="118"/>
      <c r="K15" s="47">
        <f>IF(F15-H15&gt;0,F15-H15,0)</f>
        <v>0</v>
      </c>
      <c r="L15" s="120">
        <f t="shared" si="2"/>
        <v>0</v>
      </c>
      <c r="M15" s="122"/>
      <c r="N15" s="84">
        <f>IF(F15&gt;F3,F15-$C$8,0)</f>
        <v>0</v>
      </c>
      <c r="O15" s="79">
        <f>IF(N15*24&gt;2,$C$9,N15)</f>
        <v>0</v>
      </c>
      <c r="P15" s="80">
        <f t="shared" ref="P15:P20" si="8">(O15*24)*$F$3*25%</f>
        <v>0</v>
      </c>
      <c r="Q15" s="81">
        <f>IF(N15*24&gt;4,$C$9,N15-O15)</f>
        <v>0</v>
      </c>
      <c r="R15" s="80">
        <f t="shared" si="3"/>
        <v>0</v>
      </c>
      <c r="S15" s="103">
        <f>IF(N15&gt;$D$9,N15-O15-Q15,0)</f>
        <v>0</v>
      </c>
      <c r="T15" s="82">
        <f t="shared" si="4"/>
        <v>0</v>
      </c>
      <c r="U15" s="79">
        <f>IF(T15*24&gt;2,$C$9,T15)</f>
        <v>0</v>
      </c>
      <c r="V15" s="80">
        <f t="shared" ref="V15:V20" si="9">(U15*24)*$F$3*25%</f>
        <v>0</v>
      </c>
      <c r="W15" s="81">
        <f>IF(T15*24&gt;4,$C$9,T15-U15)</f>
        <v>0</v>
      </c>
      <c r="X15" s="80">
        <f t="shared" si="5"/>
        <v>0</v>
      </c>
      <c r="Y15" s="103">
        <f>IF(T15&gt;$D$9,T15-U15-W15,0)</f>
        <v>0</v>
      </c>
      <c r="Z15" s="82">
        <f t="shared" si="6"/>
        <v>0</v>
      </c>
      <c r="AA15" s="90">
        <f t="shared" si="7"/>
        <v>0</v>
      </c>
      <c r="AB15" s="12"/>
    </row>
    <row r="16" spans="1:28" ht="20.25" customHeight="1" x14ac:dyDescent="0.15">
      <c r="A16" s="11" t="s">
        <v>33</v>
      </c>
      <c r="B16" s="58">
        <v>44930</v>
      </c>
      <c r="C16" s="39">
        <v>0</v>
      </c>
      <c r="D16" s="40">
        <v>0</v>
      </c>
      <c r="E16" s="41">
        <v>3.125E-2</v>
      </c>
      <c r="F16" s="42">
        <f t="shared" ref="F16:F20" si="10">IF((D16-C16-E16)&gt;=0,D16-C16-E16,0)</f>
        <v>0</v>
      </c>
      <c r="G16" s="71">
        <f t="shared" si="0"/>
        <v>0</v>
      </c>
      <c r="H16" s="100">
        <f t="shared" ref="H16:H20" si="11">IF(AND(OR(C16&lt;$C$7,D16&gt;$D$7),F16&gt;0),F16-($C$7-C16)-(D16-$D$7),F16)</f>
        <v>0</v>
      </c>
      <c r="I16" s="116">
        <f t="shared" si="1"/>
        <v>0</v>
      </c>
      <c r="J16" s="118"/>
      <c r="K16" s="47">
        <f t="shared" ref="K16:K20" si="12">IF(F16-H16&gt;0,F16-H16,0)</f>
        <v>0</v>
      </c>
      <c r="L16" s="120">
        <f t="shared" si="2"/>
        <v>0</v>
      </c>
      <c r="M16" s="122"/>
      <c r="N16" s="84">
        <f t="shared" ref="N16:N20" si="13">IF(F16&gt;C9,F16-$C$8,0)</f>
        <v>0</v>
      </c>
      <c r="O16" s="79">
        <f t="shared" ref="O16:O20" si="14">IF(N16*24&gt;2,$C$9,N16)</f>
        <v>0</v>
      </c>
      <c r="P16" s="80">
        <f t="shared" si="8"/>
        <v>0</v>
      </c>
      <c r="Q16" s="81">
        <f t="shared" ref="Q16:Q19" si="15">IF(N16*24&gt;4,$C$9,N16-O16)</f>
        <v>0</v>
      </c>
      <c r="R16" s="80">
        <f t="shared" si="3"/>
        <v>0</v>
      </c>
      <c r="S16" s="103">
        <f t="shared" ref="S16:S20" si="16">IF(N16&gt;$D$9,N16-O16-Q16,0)</f>
        <v>0</v>
      </c>
      <c r="T16" s="82">
        <f t="shared" si="4"/>
        <v>0</v>
      </c>
      <c r="U16" s="79">
        <f t="shared" ref="U16:U20" si="17">IF(T16*24&gt;2,$C$9,T16)</f>
        <v>0</v>
      </c>
      <c r="V16" s="80">
        <f t="shared" si="9"/>
        <v>0</v>
      </c>
      <c r="W16" s="81">
        <f t="shared" ref="W16:W20" si="18">IF(T16*24&gt;4,$C$9,T16-U16)</f>
        <v>0</v>
      </c>
      <c r="X16" s="80">
        <f t="shared" si="5"/>
        <v>0</v>
      </c>
      <c r="Y16" s="103">
        <f t="shared" ref="Y16:Y20" si="19">IF(T16&gt;$D$9,T16-U16-W16,0)</f>
        <v>0</v>
      </c>
      <c r="Z16" s="82">
        <f t="shared" si="6"/>
        <v>0</v>
      </c>
      <c r="AA16" s="75">
        <f t="shared" si="7"/>
        <v>0</v>
      </c>
      <c r="AB16" s="12"/>
    </row>
    <row r="17" spans="1:28" ht="20.25" customHeight="1" x14ac:dyDescent="0.15">
      <c r="A17" s="11" t="s">
        <v>34</v>
      </c>
      <c r="B17" s="58">
        <v>44931</v>
      </c>
      <c r="C17" s="39">
        <v>0</v>
      </c>
      <c r="D17" s="40">
        <v>0</v>
      </c>
      <c r="E17" s="41">
        <v>3.125E-2</v>
      </c>
      <c r="F17" s="42">
        <f t="shared" si="10"/>
        <v>0</v>
      </c>
      <c r="G17" s="71">
        <f t="shared" si="0"/>
        <v>0</v>
      </c>
      <c r="H17" s="100">
        <f t="shared" si="11"/>
        <v>0</v>
      </c>
      <c r="I17" s="116">
        <f t="shared" si="1"/>
        <v>0</v>
      </c>
      <c r="J17" s="118"/>
      <c r="K17" s="47">
        <f t="shared" si="12"/>
        <v>0</v>
      </c>
      <c r="L17" s="120">
        <f t="shared" si="2"/>
        <v>0</v>
      </c>
      <c r="M17" s="122"/>
      <c r="N17" s="84">
        <f t="shared" si="13"/>
        <v>0</v>
      </c>
      <c r="O17" s="79">
        <f t="shared" si="14"/>
        <v>0</v>
      </c>
      <c r="P17" s="80">
        <f t="shared" si="8"/>
        <v>0</v>
      </c>
      <c r="Q17" s="81">
        <f t="shared" si="15"/>
        <v>0</v>
      </c>
      <c r="R17" s="80">
        <f t="shared" si="3"/>
        <v>0</v>
      </c>
      <c r="S17" s="103">
        <f t="shared" si="16"/>
        <v>0</v>
      </c>
      <c r="T17" s="82">
        <f t="shared" si="4"/>
        <v>0</v>
      </c>
      <c r="U17" s="79">
        <f t="shared" si="17"/>
        <v>0</v>
      </c>
      <c r="V17" s="80">
        <f t="shared" si="9"/>
        <v>0</v>
      </c>
      <c r="W17" s="81">
        <f t="shared" si="18"/>
        <v>0</v>
      </c>
      <c r="X17" s="80">
        <f t="shared" si="5"/>
        <v>0</v>
      </c>
      <c r="Y17" s="103">
        <f t="shared" si="19"/>
        <v>0</v>
      </c>
      <c r="Z17" s="82">
        <f t="shared" si="6"/>
        <v>0</v>
      </c>
      <c r="AA17" s="75">
        <f t="shared" si="7"/>
        <v>0</v>
      </c>
      <c r="AB17" s="12"/>
    </row>
    <row r="18" spans="1:28" ht="20.25" customHeight="1" x14ac:dyDescent="0.15">
      <c r="A18" s="11" t="s">
        <v>35</v>
      </c>
      <c r="B18" s="58">
        <v>44932</v>
      </c>
      <c r="C18" s="39">
        <v>0</v>
      </c>
      <c r="D18" s="40">
        <v>0</v>
      </c>
      <c r="E18" s="41">
        <v>3.125E-2</v>
      </c>
      <c r="F18" s="42">
        <f t="shared" si="10"/>
        <v>0</v>
      </c>
      <c r="G18" s="71">
        <f t="shared" si="0"/>
        <v>0</v>
      </c>
      <c r="H18" s="100">
        <f t="shared" si="11"/>
        <v>0</v>
      </c>
      <c r="I18" s="116">
        <f t="shared" si="1"/>
        <v>0</v>
      </c>
      <c r="J18" s="118"/>
      <c r="K18" s="47">
        <f t="shared" si="12"/>
        <v>0</v>
      </c>
      <c r="L18" s="120">
        <f t="shared" si="2"/>
        <v>0</v>
      </c>
      <c r="M18" s="122"/>
      <c r="N18" s="84">
        <f t="shared" si="13"/>
        <v>0</v>
      </c>
      <c r="O18" s="79">
        <f t="shared" si="14"/>
        <v>0</v>
      </c>
      <c r="P18" s="80">
        <f t="shared" si="8"/>
        <v>0</v>
      </c>
      <c r="Q18" s="81">
        <f t="shared" si="15"/>
        <v>0</v>
      </c>
      <c r="R18" s="80">
        <f t="shared" si="3"/>
        <v>0</v>
      </c>
      <c r="S18" s="103">
        <f t="shared" si="16"/>
        <v>0</v>
      </c>
      <c r="T18" s="82">
        <f t="shared" si="4"/>
        <v>0</v>
      </c>
      <c r="U18" s="79">
        <f t="shared" si="17"/>
        <v>0</v>
      </c>
      <c r="V18" s="80">
        <f t="shared" si="9"/>
        <v>0</v>
      </c>
      <c r="W18" s="81">
        <f t="shared" si="18"/>
        <v>0</v>
      </c>
      <c r="X18" s="80">
        <f t="shared" si="5"/>
        <v>0</v>
      </c>
      <c r="Y18" s="103">
        <f t="shared" si="19"/>
        <v>0</v>
      </c>
      <c r="Z18" s="82">
        <f t="shared" si="6"/>
        <v>0</v>
      </c>
      <c r="AA18" s="75">
        <f t="shared" si="7"/>
        <v>0</v>
      </c>
      <c r="AB18" s="12"/>
    </row>
    <row r="19" spans="1:28" ht="20.25" customHeight="1" x14ac:dyDescent="0.15">
      <c r="A19" s="11" t="s">
        <v>36</v>
      </c>
      <c r="B19" s="58">
        <v>44933</v>
      </c>
      <c r="C19" s="39">
        <v>0</v>
      </c>
      <c r="D19" s="40">
        <v>0</v>
      </c>
      <c r="E19" s="41">
        <v>3.125E-2</v>
      </c>
      <c r="F19" s="42">
        <f t="shared" si="10"/>
        <v>0</v>
      </c>
      <c r="G19" s="71">
        <f t="shared" si="0"/>
        <v>0</v>
      </c>
      <c r="H19" s="100">
        <f t="shared" si="11"/>
        <v>0</v>
      </c>
      <c r="I19" s="116">
        <f t="shared" si="1"/>
        <v>0</v>
      </c>
      <c r="J19" s="118"/>
      <c r="K19" s="47">
        <f t="shared" si="12"/>
        <v>0</v>
      </c>
      <c r="L19" s="120">
        <f t="shared" si="2"/>
        <v>0</v>
      </c>
      <c r="M19" s="122"/>
      <c r="N19" s="84">
        <f t="shared" si="13"/>
        <v>0</v>
      </c>
      <c r="O19" s="79">
        <f t="shared" si="14"/>
        <v>0</v>
      </c>
      <c r="P19" s="80">
        <f t="shared" si="8"/>
        <v>0</v>
      </c>
      <c r="Q19" s="81">
        <f t="shared" si="15"/>
        <v>0</v>
      </c>
      <c r="R19" s="80">
        <f t="shared" si="3"/>
        <v>0</v>
      </c>
      <c r="S19" s="103">
        <f t="shared" si="16"/>
        <v>0</v>
      </c>
      <c r="T19" s="82">
        <f t="shared" si="4"/>
        <v>0</v>
      </c>
      <c r="U19" s="79">
        <f t="shared" si="17"/>
        <v>0</v>
      </c>
      <c r="V19" s="80">
        <f t="shared" si="9"/>
        <v>0</v>
      </c>
      <c r="W19" s="81">
        <f t="shared" si="18"/>
        <v>0</v>
      </c>
      <c r="X19" s="80">
        <f t="shared" si="5"/>
        <v>0</v>
      </c>
      <c r="Y19" s="103">
        <f t="shared" si="19"/>
        <v>0</v>
      </c>
      <c r="Z19" s="82">
        <f t="shared" si="6"/>
        <v>0</v>
      </c>
      <c r="AA19" s="75">
        <f t="shared" si="7"/>
        <v>0</v>
      </c>
      <c r="AB19" s="12"/>
    </row>
    <row r="20" spans="1:28" ht="21" customHeight="1" thickBot="1" x14ac:dyDescent="0.2">
      <c r="A20" s="59" t="s">
        <v>37</v>
      </c>
      <c r="B20" s="60">
        <v>44934</v>
      </c>
      <c r="C20" s="61">
        <v>0</v>
      </c>
      <c r="D20" s="62">
        <v>0</v>
      </c>
      <c r="E20" s="63">
        <v>3.125E-2</v>
      </c>
      <c r="F20" s="63">
        <f t="shared" si="10"/>
        <v>0</v>
      </c>
      <c r="G20" s="92">
        <f t="shared" si="0"/>
        <v>0</v>
      </c>
      <c r="H20" s="101">
        <f t="shared" si="11"/>
        <v>0</v>
      </c>
      <c r="I20" s="117">
        <f t="shared" si="1"/>
        <v>0</v>
      </c>
      <c r="J20" s="119"/>
      <c r="K20" s="98">
        <f t="shared" si="12"/>
        <v>0</v>
      </c>
      <c r="L20" s="121">
        <f t="shared" si="2"/>
        <v>0</v>
      </c>
      <c r="M20" s="123"/>
      <c r="N20" s="93">
        <f t="shared" si="13"/>
        <v>0</v>
      </c>
      <c r="O20" s="94">
        <f t="shared" si="14"/>
        <v>0</v>
      </c>
      <c r="P20" s="95">
        <f t="shared" si="8"/>
        <v>0</v>
      </c>
      <c r="Q20" s="96">
        <f t="shared" ref="Q20" si="20">IF(N20*24&gt;4,$C$9,N20-O20)</f>
        <v>0</v>
      </c>
      <c r="R20" s="95">
        <f t="shared" si="3"/>
        <v>0</v>
      </c>
      <c r="S20" s="104">
        <f t="shared" si="16"/>
        <v>0</v>
      </c>
      <c r="T20" s="97">
        <f t="shared" si="4"/>
        <v>0</v>
      </c>
      <c r="U20" s="94">
        <f t="shared" si="17"/>
        <v>0</v>
      </c>
      <c r="V20" s="95">
        <f t="shared" si="9"/>
        <v>0</v>
      </c>
      <c r="W20" s="96">
        <f t="shared" si="18"/>
        <v>0</v>
      </c>
      <c r="X20" s="95">
        <f t="shared" si="5"/>
        <v>0</v>
      </c>
      <c r="Y20" s="104">
        <f t="shared" si="19"/>
        <v>0</v>
      </c>
      <c r="Z20" s="97">
        <f t="shared" si="6"/>
        <v>0</v>
      </c>
      <c r="AA20" s="64">
        <f t="shared" si="7"/>
        <v>0</v>
      </c>
      <c r="AB20" s="65"/>
    </row>
    <row r="22" spans="1:28" ht="20" customHeight="1" thickBot="1" x14ac:dyDescent="0.2">
      <c r="T22" s="85" t="s">
        <v>39</v>
      </c>
      <c r="U22" s="85"/>
      <c r="V22" s="85"/>
      <c r="W22" s="85"/>
      <c r="X22" s="85"/>
      <c r="Y22" s="85"/>
      <c r="Z22" s="85"/>
      <c r="AA22" s="86">
        <f>SUM(AA14:AA20)</f>
        <v>210</v>
      </c>
    </row>
    <row r="23" spans="1:28" ht="20" customHeight="1" thickTop="1" x14ac:dyDescent="0.15"/>
  </sheetData>
  <mergeCells count="15">
    <mergeCell ref="U12:Z12"/>
    <mergeCell ref="A1:C1"/>
    <mergeCell ref="L1:O1"/>
    <mergeCell ref="Q1:T1"/>
    <mergeCell ref="H2:I2"/>
    <mergeCell ref="L2:O2"/>
    <mergeCell ref="Q2:T2"/>
    <mergeCell ref="L3:O3"/>
    <mergeCell ref="Q3:T3"/>
    <mergeCell ref="L4:O4"/>
    <mergeCell ref="Q4:T4"/>
    <mergeCell ref="C12:E12"/>
    <mergeCell ref="O12:T12"/>
    <mergeCell ref="H12:J12"/>
    <mergeCell ref="K12:M12"/>
  </mergeCells>
  <phoneticPr fontId="5" type="noConversion"/>
  <dataValidations disablePrompts="1" count="1">
    <dataValidation type="list" allowBlank="1" showInputMessage="1" showErrorMessage="1" sqref="AB14:AB20" xr:uid="{70A1795B-E993-F243-B3A3-1970ADB4A785}">
      <formula1>",Projektvorbereitung,Tech Recce,Tech Prep,Vorbau,Tech Prep/Vorbau,Drehtag,Drehtag/Fahrer,Projektabwicklung,Projektabwicklung/Nachbereitung"</formula1>
    </dataValidation>
  </dataValidations>
  <pageMargins left="0.5" right="0.5" top="0.5" bottom="0.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Arbeitszeiterfassung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Office-Benutzer</cp:lastModifiedBy>
  <dcterms:created xsi:type="dcterms:W3CDTF">2023-01-25T10:29:04Z</dcterms:created>
  <dcterms:modified xsi:type="dcterms:W3CDTF">2023-01-25T18:26:12Z</dcterms:modified>
</cp:coreProperties>
</file>