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0ed6a044a1ac/Dokumente/"/>
    </mc:Choice>
  </mc:AlternateContent>
  <xr:revisionPtr revIDLastSave="413" documentId="8_{D10F9D47-058C-6049-8FEE-A6EE0B2B850D}" xr6:coauthVersionLast="47" xr6:coauthVersionMax="47" xr10:uidLastSave="{B897D75F-9D5A-9644-95D0-D1F3151862E6}"/>
  <bookViews>
    <workbookView xWindow="-51200" yWindow="500" windowWidth="51200" windowHeight="28300" xr2:uid="{F9901BC5-D8E2-0B43-B958-3CC1B4163F0D}"/>
  </bookViews>
  <sheets>
    <sheet name="Beispie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" l="1"/>
  <c r="W14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Q3" i="3"/>
  <c r="Q4" i="3"/>
  <c r="Q5" i="3"/>
  <c r="Q6" i="3"/>
  <c r="Q7" i="3"/>
  <c r="Q8" i="3"/>
  <c r="Q9" i="3"/>
  <c r="Q10" i="3"/>
  <c r="Q11" i="3"/>
  <c r="Q12" i="3"/>
  <c r="Q13" i="3"/>
  <c r="Q2" i="3"/>
  <c r="T2" i="3"/>
  <c r="U3" i="3" s="1"/>
  <c r="C3" i="3"/>
  <c r="C4" i="3"/>
  <c r="C5" i="3"/>
  <c r="C6" i="3"/>
  <c r="C7" i="3"/>
  <c r="C8" i="3"/>
  <c r="C9" i="3"/>
  <c r="C10" i="3"/>
  <c r="C11" i="3"/>
  <c r="C12" i="3"/>
  <c r="C13" i="3"/>
  <c r="C2" i="3"/>
  <c r="E14" i="3"/>
  <c r="T3" i="3" l="1"/>
  <c r="E13" i="3"/>
  <c r="E12" i="3"/>
  <c r="E11" i="3"/>
  <c r="E10" i="3"/>
  <c r="E9" i="3"/>
  <c r="E8" i="3"/>
  <c r="E7" i="3"/>
  <c r="E6" i="3"/>
  <c r="E5" i="3"/>
  <c r="E4" i="3"/>
  <c r="E3" i="3"/>
  <c r="E2" i="3"/>
  <c r="F2" i="3" s="1"/>
  <c r="V3" i="3" s="1"/>
  <c r="T4" i="3" l="1"/>
  <c r="U4" i="3"/>
  <c r="H3" i="3"/>
  <c r="I3" i="3" s="1"/>
  <c r="G3" i="3"/>
  <c r="F3" i="3"/>
  <c r="V4" i="3" s="1"/>
  <c r="T5" i="3" l="1"/>
  <c r="U5" i="3"/>
  <c r="G4" i="3"/>
  <c r="H4" i="3"/>
  <c r="I4" i="3" s="1"/>
  <c r="F4" i="3"/>
  <c r="V5" i="3" s="1"/>
  <c r="T6" i="3" l="1"/>
  <c r="U6" i="3"/>
  <c r="G5" i="3"/>
  <c r="H5" i="3"/>
  <c r="I5" i="3" s="1"/>
  <c r="F5" i="3"/>
  <c r="V6" i="3" s="1"/>
  <c r="T7" i="3" l="1"/>
  <c r="U7" i="3"/>
  <c r="H6" i="3"/>
  <c r="I6" i="3" s="1"/>
  <c r="G6" i="3"/>
  <c r="F6" i="3"/>
  <c r="V7" i="3" s="1"/>
  <c r="T8" i="3" l="1"/>
  <c r="U8" i="3"/>
  <c r="H7" i="3"/>
  <c r="I7" i="3" s="1"/>
  <c r="G7" i="3"/>
  <c r="F7" i="3"/>
  <c r="V8" i="3" s="1"/>
  <c r="T9" i="3" l="1"/>
  <c r="U9" i="3"/>
  <c r="H8" i="3"/>
  <c r="I8" i="3" s="1"/>
  <c r="G8" i="3"/>
  <c r="F8" i="3"/>
  <c r="V9" i="3" s="1"/>
  <c r="T10" i="3" l="1"/>
  <c r="U10" i="3"/>
  <c r="H9" i="3"/>
  <c r="I9" i="3" s="1"/>
  <c r="G9" i="3"/>
  <c r="F9" i="3"/>
  <c r="V10" i="3" s="1"/>
  <c r="T11" i="3" l="1"/>
  <c r="U11" i="3"/>
  <c r="H10" i="3"/>
  <c r="I10" i="3" s="1"/>
  <c r="G10" i="3"/>
  <c r="F10" i="3"/>
  <c r="V11" i="3" s="1"/>
  <c r="T12" i="3" l="1"/>
  <c r="U12" i="3"/>
  <c r="H11" i="3"/>
  <c r="I11" i="3" s="1"/>
  <c r="G11" i="3"/>
  <c r="F11" i="3"/>
  <c r="V12" i="3" s="1"/>
  <c r="T13" i="3" l="1"/>
  <c r="U13" i="3"/>
  <c r="G12" i="3"/>
  <c r="H12" i="3"/>
  <c r="I12" i="3" s="1"/>
  <c r="F12" i="3"/>
  <c r="V13" i="3" s="1"/>
  <c r="T14" i="3" l="1"/>
  <c r="U14" i="3"/>
  <c r="G13" i="3"/>
  <c r="H13" i="3"/>
  <c r="I13" i="3" s="1"/>
  <c r="F13" i="3"/>
  <c r="V14" i="3" s="1"/>
  <c r="H14" i="3" l="1"/>
  <c r="G14" i="3"/>
  <c r="I14" i="3"/>
  <c r="F14" i="3"/>
</calcChain>
</file>

<file path=xl/sharedStrings.xml><?xml version="1.0" encoding="utf-8"?>
<sst xmlns="http://schemas.openxmlformats.org/spreadsheetml/2006/main" count="24" uniqueCount="15">
  <si>
    <t>Datum</t>
  </si>
  <si>
    <t xml:space="preserve"> </t>
  </si>
  <si>
    <t>gekaufte
Anteile</t>
  </si>
  <si>
    <t>Summe
Anteile</t>
  </si>
  <si>
    <t>mon.
Sparrate</t>
  </si>
  <si>
    <t>Kauf-kurs</t>
  </si>
  <si>
    <t>Summe
Investition</t>
  </si>
  <si>
    <r>
      <t xml:space="preserve">int. Zinsfuss
</t>
    </r>
    <r>
      <rPr>
        <sz val="12"/>
        <color theme="1"/>
        <rFont val="Calibri (Textkörper)"/>
      </rPr>
      <t>(XINTZINSFUSS)
Arrays</t>
    </r>
  </si>
  <si>
    <r>
      <t xml:space="preserve">int. Zinsfuss
</t>
    </r>
    <r>
      <rPr>
        <sz val="12"/>
        <color theme="1"/>
        <rFont val="Calibri (Textkörper)"/>
      </rPr>
      <t>(XINTZINSFUSS)</t>
    </r>
    <r>
      <rPr>
        <sz val="12"/>
        <color theme="1"/>
        <rFont val="Calibri"/>
        <family val="2"/>
        <scheme val="minor"/>
      </rPr>
      <t xml:space="preserve">
manuell</t>
    </r>
  </si>
  <si>
    <r>
      <t xml:space="preserve">Verkaufswert
</t>
    </r>
    <r>
      <rPr>
        <sz val="10"/>
        <color theme="1"/>
        <rFont val="Calibri (Textkörper)"/>
      </rPr>
      <t>(alle Anteile
zu aktuellem Kurs)</t>
    </r>
  </si>
  <si>
    <r>
      <t xml:space="preserve">neg. Verkaufswert
</t>
    </r>
    <r>
      <rPr>
        <sz val="10"/>
        <color theme="1"/>
        <rFont val="Calibri (Textkörper)"/>
      </rPr>
      <t>(alle Anteile
zu aktuellem Kurs für Zinsfuss)</t>
    </r>
  </si>
  <si>
    <t>Sparraten = positiv</t>
  </si>
  <si>
    <t>Auszahlung = negativ</t>
  </si>
  <si>
    <t>Sparraten = negativ</t>
  </si>
  <si>
    <t>Auszahlung = positiv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</si>
</sst>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7"/>
      <color rgb="FF444A58"/>
      <name val="Arial"/>
      <family val="2"/>
    </font>
    <font>
      <sz val="13"/>
      <color theme="1"/>
      <name val="Helvetica Neue"/>
      <family val="2"/>
    </font>
    <font>
      <sz val="10"/>
      <color theme="1"/>
      <name val="Calibri (Textkörper)"/>
    </font>
    <font>
      <sz val="12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2" applyNumberFormat="1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4" fontId="0" fillId="0" borderId="0" xfId="2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Prozent" xfId="1" builtinId="5"/>
    <cellStyle name="Standard" xfId="0" builtinId="0"/>
    <cellStyle name="Währung" xfId="2" builtinId="4"/>
  </cellStyles>
  <dxfs count="25">
    <dxf>
      <numFmt numFmtId="165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alignment horizontal="right" vertical="center" textRotation="0" wrapText="0" indent="0" justifyLastLine="0" shrinkToFit="0" readingOrder="0"/>
    </dxf>
    <dxf>
      <numFmt numFmtId="164" formatCode="#,##0.00\ &quot;€&quot;"/>
      <alignment horizontal="right" vertical="center" textRotation="0" wrapText="0" indent="0" justifyLastLine="0" shrinkToFit="0" readingOrder="0"/>
    </dxf>
    <dxf>
      <numFmt numFmtId="166" formatCode="0.0"/>
      <alignment horizontal="right" vertical="center" textRotation="0" wrapText="0" indent="0" justifyLastLine="0" shrinkToFit="0" readingOrder="0"/>
    </dxf>
    <dxf>
      <numFmt numFmtId="166" formatCode="0.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9" formatCode="dd/mm/yy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1" indent="0" justifyLastLine="0" shrinkToFit="0" readingOrder="0"/>
    </dxf>
    <dxf>
      <numFmt numFmtId="165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0\ &quot;€&quot;"/>
      <alignment horizontal="right" vertical="center" textRotation="0" wrapText="0" indent="0" justifyLastLine="0" shrinkToFit="0" readingOrder="0"/>
    </dxf>
    <dxf>
      <numFmt numFmtId="164" formatCode="#,##0.00\ &quot;€&quot;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66" formatCode="0.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9" formatCode="dd/mm/yy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2F8116-2BF6-2F40-98B1-6CD4FBEF80FC}" name="Tabelle1" displayName="Tabelle1" ref="A1:J14" totalsRowShown="0" headerRowDxfId="24" dataDxfId="22" headerRowBorderDxfId="23">
  <autoFilter ref="A1:J14" xr:uid="{572F8116-2BF6-2F40-98B1-6CD4FBEF80FC}"/>
  <tableColumns count="10">
    <tableColumn id="1" xr3:uid="{FE2331AC-24BD-124A-B4FA-2E3A304D1666}" name="Datum" dataDxfId="21"/>
    <tableColumn id="2" xr3:uid="{64D0161F-FD73-7D4C-B807-A567A7523006}" name="mon._x000a_Sparrate" dataDxfId="20" dataCellStyle="Währung"/>
    <tableColumn id="3" xr3:uid="{8C6DC263-88A3-9244-89A6-26C884887CCB}" name="Summe_x000a_Investition" dataDxfId="19" dataCellStyle="Währung"/>
    <tableColumn id="4" xr3:uid="{48ECE975-7DBA-8347-A986-161B56A3956A}" name="Kauf-kurs" dataDxfId="18" dataCellStyle="Währung"/>
    <tableColumn id="5" xr3:uid="{24CB06D5-86C6-B242-B973-149EF9DA52C4}" name="gekaufte_x000a_Anteile" dataDxfId="17">
      <calculatedColumnFormula>B2/D2</calculatedColumnFormula>
    </tableColumn>
    <tableColumn id="6" xr3:uid="{C29F1439-9A98-4446-8534-A4BE27B0012C}" name="Summe_x000a_Anteile" dataDxfId="16">
      <calculatedColumnFormula>E2+F1</calculatedColumnFormula>
    </tableColumn>
    <tableColumn id="12" xr3:uid="{7EFF75A8-EAE0-7340-99FD-EBED2E2B0D86}" name="Verkaufswert_x000a_(alle Anteile_x000a_zu aktuellem Kurs)" dataDxfId="15">
      <calculatedColumnFormula>(E1*C2)</calculatedColumnFormula>
    </tableColumn>
    <tableColumn id="7" xr3:uid="{56A2521E-6B42-6B49-A4BA-3B094F8A821A}" name="neg. Verkaufswert_x000a_(alle Anteile_x000a_zu aktuellem Kurs für Zinsfuss)" dataDxfId="14" dataCellStyle="Währung">
      <calculatedColumnFormula>(F1*D2)*-1</calculatedColumnFormula>
    </tableColumn>
    <tableColumn id="8" xr3:uid="{654AE5BE-D05E-1C4F-ABF9-27BD89F731B1}" name="int. Zinsfuss_x000a_(XINTZINSFUSS)_x000a_Arrays" dataDxfId="13" dataCellStyle="Prozent">
      <calculatedColumnFormula>XIRR(_xlfn.VSTACK($B1:B$2,H2),_xlfn.VSTACK($A1:A$2,A2),0)</calculatedColumnFormula>
    </tableColumn>
    <tableColumn id="9" xr3:uid="{4C9D3BAF-524C-1542-B679-C66D8440EB26}" name="int. Zinsfuss_x000a_(XINTZINSFUSS)_x000a_manuell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6A2EE6-D9C8-FF42-9FFE-AFEAE9BBB0D8}" name="Tabelle13" displayName="Tabelle13" ref="O1:W14" totalsRowShown="0" headerRowDxfId="11" dataDxfId="9" headerRowBorderDxfId="10">
  <autoFilter ref="O1:W14" xr:uid="{796A2EE6-D9C8-FF42-9FFE-AFEAE9BBB0D8}"/>
  <tableColumns count="9">
    <tableColumn id="1" xr3:uid="{875DD643-0AA6-EE40-81CD-0138DF5B9356}" name="Datum" dataDxfId="8"/>
    <tableColumn id="2" xr3:uid="{8BE6A78F-0BC6-9145-9BFC-31CF5CDA3BB6}" name="mon._x000a_Sparrate" dataDxfId="7" dataCellStyle="Währung"/>
    <tableColumn id="3" xr3:uid="{83ADA9C7-4E40-9142-AC16-58869BF129D4}" name="Summe_x000a_Investition" dataDxfId="6" dataCellStyle="Währung"/>
    <tableColumn id="4" xr3:uid="{E6175142-4B26-A849-B9B5-8DB3D7A48227}" name="Kauf-kurs" dataDxfId="5" dataCellStyle="Währung"/>
    <tableColumn id="5" xr3:uid="{E823BD3E-0CAF-2140-8BD3-49C118B095C1}" name="gekaufte_x000a_Anteile" dataDxfId="4">
      <calculatedColumnFormula>(P2/R2)*-1</calculatedColumnFormula>
    </tableColumn>
    <tableColumn id="6" xr3:uid="{558435A4-424C-9D4B-B53F-AEA5AB0F190D}" name="Summe_x000a_Anteile" dataDxfId="3">
      <calculatedColumnFormula>S2+T1</calculatedColumnFormula>
    </tableColumn>
    <tableColumn id="12" xr3:uid="{5C38465E-A853-BC4E-9C07-D1DCC0AC1C07}" name="Verkaufswert_x000a_(alle Anteile_x000a_zu aktuellem Kurs)" dataDxfId="2">
      <calculatedColumnFormula>(S1*Q2)</calculatedColumnFormula>
    </tableColumn>
    <tableColumn id="8" xr3:uid="{5BCDF284-21C4-4846-9351-1C3E7EECD755}" name="int. Zinsfuss_x000a_(XINTZINSFUSS)_x000a_Arrays" dataDxfId="1" dataCellStyle="Prozent">
      <calculatedColumnFormula>XIRR(_xlfn.VSTACK($B1:P$2,#REF!),_xlfn.VSTACK($A1:O$2,O2),0)</calculatedColumnFormula>
    </tableColumn>
    <tableColumn id="9" xr3:uid="{8583D8F9-1CD3-0F44-A372-771E4A0ED267}" name="int. Zinsfuss_x000a_(XINTZINSFUSS)_x000a_manuel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74CC-BEB1-EC41-813C-AF0E5B9D183D}">
  <dimension ref="A1:W28"/>
  <sheetViews>
    <sheetView tabSelected="1" zoomScale="119" zoomScaleNormal="110" workbookViewId="0">
      <selection activeCell="J14" sqref="J14"/>
    </sheetView>
  </sheetViews>
  <sheetFormatPr baseColWidth="10" defaultRowHeight="16" x14ac:dyDescent="0.2"/>
  <cols>
    <col min="1" max="1" width="11.83203125" style="8" bestFit="1" customWidth="1"/>
    <col min="2" max="2" width="13.1640625" style="8" bestFit="1" customWidth="1"/>
    <col min="3" max="3" width="14.83203125" style="8" bestFit="1" customWidth="1"/>
    <col min="4" max="4" width="10.6640625" style="8" bestFit="1" customWidth="1"/>
    <col min="5" max="6" width="12.5" style="8" bestFit="1" customWidth="1"/>
    <col min="7" max="7" width="18.33203125" style="8" bestFit="1" customWidth="1"/>
    <col min="8" max="8" width="20.5" style="11" bestFit="1" customWidth="1"/>
    <col min="9" max="10" width="19.5" style="8" bestFit="1" customWidth="1"/>
    <col min="11" max="14" width="2.5" style="8" customWidth="1"/>
    <col min="15" max="15" width="11.83203125" style="8" bestFit="1" customWidth="1"/>
    <col min="16" max="16" width="13.1640625" style="8" bestFit="1" customWidth="1"/>
    <col min="17" max="17" width="14.83203125" style="8" bestFit="1" customWidth="1"/>
    <col min="18" max="18" width="14.1640625" style="8" bestFit="1" customWidth="1"/>
    <col min="19" max="19" width="13.5" style="8" bestFit="1" customWidth="1"/>
    <col min="20" max="20" width="12.5" style="8" bestFit="1" customWidth="1"/>
    <col min="21" max="21" width="15" style="8" bestFit="1" customWidth="1"/>
    <col min="22" max="23" width="15.5" style="8" bestFit="1" customWidth="1"/>
    <col min="24" max="16384" width="10.83203125" style="8"/>
  </cols>
  <sheetData>
    <row r="1" spans="1:23" s="2" customFormat="1" ht="62" x14ac:dyDescent="0.2">
      <c r="A1" s="1" t="s">
        <v>0</v>
      </c>
      <c r="B1" s="1" t="s">
        <v>4</v>
      </c>
      <c r="C1" s="1" t="s">
        <v>6</v>
      </c>
      <c r="D1" s="1" t="s">
        <v>5</v>
      </c>
      <c r="E1" s="1" t="s">
        <v>2</v>
      </c>
      <c r="F1" s="1" t="s">
        <v>3</v>
      </c>
      <c r="G1" s="1" t="s">
        <v>9</v>
      </c>
      <c r="H1" s="1" t="s">
        <v>10</v>
      </c>
      <c r="I1" s="1" t="s">
        <v>7</v>
      </c>
      <c r="J1" s="1" t="s">
        <v>8</v>
      </c>
      <c r="O1" s="1" t="s">
        <v>0</v>
      </c>
      <c r="P1" s="1" t="s">
        <v>4</v>
      </c>
      <c r="Q1" s="1" t="s">
        <v>6</v>
      </c>
      <c r="R1" s="1" t="s">
        <v>5</v>
      </c>
      <c r="S1" s="1" t="s">
        <v>2</v>
      </c>
      <c r="T1" s="1" t="s">
        <v>3</v>
      </c>
      <c r="U1" s="1" t="s">
        <v>9</v>
      </c>
      <c r="V1" s="1" t="s">
        <v>7</v>
      </c>
      <c r="W1" s="1" t="s">
        <v>8</v>
      </c>
    </row>
    <row r="2" spans="1:23" x14ac:dyDescent="0.2">
      <c r="A2" s="4">
        <v>43831</v>
      </c>
      <c r="B2" s="5">
        <v>100</v>
      </c>
      <c r="C2" s="5">
        <f>SUM($B$2:B2)</f>
        <v>100</v>
      </c>
      <c r="D2" s="5">
        <v>21</v>
      </c>
      <c r="E2" s="6">
        <f t="shared" ref="E2:E14" si="0">B2/D2</f>
        <v>4.7619047619047619</v>
      </c>
      <c r="F2" s="7">
        <f>E2</f>
        <v>4.7619047619047619</v>
      </c>
      <c r="G2" s="7">
        <v>0</v>
      </c>
      <c r="H2" s="3">
        <v>0</v>
      </c>
      <c r="I2" s="7"/>
      <c r="O2" s="4">
        <v>43831</v>
      </c>
      <c r="P2" s="5">
        <v>-100</v>
      </c>
      <c r="Q2" s="5">
        <f>SUM($P$2:P2)</f>
        <v>-100</v>
      </c>
      <c r="R2" s="5">
        <v>21</v>
      </c>
      <c r="S2" s="6">
        <f t="shared" ref="S2:S14" si="1">(P2/R2)*-1</f>
        <v>4.7619047619047619</v>
      </c>
      <c r="T2" s="6">
        <f>S2</f>
        <v>4.7619047619047619</v>
      </c>
      <c r="U2" s="7">
        <v>0</v>
      </c>
      <c r="V2" s="7"/>
    </row>
    <row r="3" spans="1:23" x14ac:dyDescent="0.2">
      <c r="A3" s="4">
        <v>43864</v>
      </c>
      <c r="B3" s="5">
        <v>100</v>
      </c>
      <c r="C3" s="5">
        <f>SUM($B$2:B3)</f>
        <v>200</v>
      </c>
      <c r="D3" s="5">
        <v>20</v>
      </c>
      <c r="E3" s="6">
        <f t="shared" si="0"/>
        <v>5</v>
      </c>
      <c r="F3" s="7">
        <f>E3+F2</f>
        <v>9.7619047619047628</v>
      </c>
      <c r="G3" s="3">
        <f>($F2*$D3)</f>
        <v>95.238095238095241</v>
      </c>
      <c r="H3" s="3">
        <f>($F2*$D3)*-1</f>
        <v>-95.238095238095241</v>
      </c>
      <c r="I3" s="9">
        <f>XIRR(_xlfn.VSTACK($B$2:B2,H3),_xlfn.VSTACK($A$2:A2,A3))</f>
        <v>-0.41704703643918045</v>
      </c>
      <c r="J3" s="10"/>
      <c r="O3" s="4">
        <v>43864</v>
      </c>
      <c r="P3" s="5">
        <v>-100</v>
      </c>
      <c r="Q3" s="5">
        <f>SUM($P$2:P3)</f>
        <v>-200</v>
      </c>
      <c r="R3" s="5">
        <v>20</v>
      </c>
      <c r="S3" s="6">
        <f t="shared" si="1"/>
        <v>5</v>
      </c>
      <c r="T3" s="6">
        <f>S3+T2</f>
        <v>9.7619047619047628</v>
      </c>
      <c r="U3" s="3">
        <f>($T2*$R3)</f>
        <v>95.238095238095241</v>
      </c>
      <c r="V3" s="9">
        <f>XIRR(_xlfn.VSTACK($P$2:P2,U3),_xlfn.VSTACK($O$2:O2,O3))</f>
        <v>-0.41704703643918045</v>
      </c>
      <c r="W3" s="10"/>
    </row>
    <row r="4" spans="1:23" x14ac:dyDescent="0.2">
      <c r="A4" s="4">
        <v>43892</v>
      </c>
      <c r="B4" s="5">
        <v>100</v>
      </c>
      <c r="C4" s="5">
        <f>SUM($B$2:B4)</f>
        <v>300</v>
      </c>
      <c r="D4" s="5">
        <v>18</v>
      </c>
      <c r="E4" s="6">
        <f t="shared" si="0"/>
        <v>5.5555555555555554</v>
      </c>
      <c r="F4" s="7">
        <f t="shared" ref="F4:F14" si="2">E4+F3</f>
        <v>15.317460317460318</v>
      </c>
      <c r="G4" s="3">
        <f t="shared" ref="G4:G14" si="3">($F3*$D4)</f>
        <v>175.71428571428572</v>
      </c>
      <c r="H4" s="3">
        <f t="shared" ref="H4:H14" si="4">($F3*$D4)*-1</f>
        <v>-175.71428571428572</v>
      </c>
      <c r="I4" s="9">
        <f>XIRR(_xlfn.VSTACK($B$2:B3,H4),_xlfn.VSTACK($A$2:A3,A4))</f>
        <v>-0.65749354287981987</v>
      </c>
      <c r="J4" s="10"/>
      <c r="M4" s="8">
        <v>-1</v>
      </c>
      <c r="O4" s="4">
        <v>43892</v>
      </c>
      <c r="P4" s="5">
        <v>-100</v>
      </c>
      <c r="Q4" s="5">
        <f>SUM($P$2:P4)</f>
        <v>-300</v>
      </c>
      <c r="R4" s="5">
        <v>18</v>
      </c>
      <c r="S4" s="6">
        <f t="shared" si="1"/>
        <v>5.5555555555555554</v>
      </c>
      <c r="T4" s="6">
        <f t="shared" ref="T4:T14" si="5">S4+T3</f>
        <v>15.317460317460318</v>
      </c>
      <c r="U4" s="3">
        <f t="shared" ref="U4:U14" si="6">($T3*$R4)</f>
        <v>175.71428571428572</v>
      </c>
      <c r="V4" s="9">
        <f>XIRR(_xlfn.VSTACK($P$2:P3,U4),_xlfn.VSTACK($O$2:O3,O4))</f>
        <v>-0.65749354287981987</v>
      </c>
      <c r="W4" s="10"/>
    </row>
    <row r="5" spans="1:23" x14ac:dyDescent="0.2">
      <c r="A5" s="4">
        <v>43925</v>
      </c>
      <c r="B5" s="5">
        <v>100</v>
      </c>
      <c r="C5" s="5">
        <f>SUM($B$2:B5)</f>
        <v>400</v>
      </c>
      <c r="D5" s="5">
        <v>16</v>
      </c>
      <c r="E5" s="6">
        <f t="shared" si="0"/>
        <v>6.25</v>
      </c>
      <c r="F5" s="7">
        <f t="shared" si="2"/>
        <v>21.567460317460316</v>
      </c>
      <c r="G5" s="3">
        <f t="shared" si="3"/>
        <v>245.07936507936509</v>
      </c>
      <c r="H5" s="3">
        <f t="shared" si="4"/>
        <v>-245.07936507936509</v>
      </c>
      <c r="I5" s="9">
        <f>XIRR(_xlfn.VSTACK($B$2:B4,H5),_xlfn.VSTACK($A$2:A4,A5))</f>
        <v>-0.69793453589081778</v>
      </c>
      <c r="J5" s="10"/>
      <c r="O5" s="4">
        <v>43925</v>
      </c>
      <c r="P5" s="5">
        <v>-100</v>
      </c>
      <c r="Q5" s="5">
        <f>SUM($P$2:P5)</f>
        <v>-400</v>
      </c>
      <c r="R5" s="5">
        <v>16</v>
      </c>
      <c r="S5" s="6">
        <f t="shared" si="1"/>
        <v>6.25</v>
      </c>
      <c r="T5" s="6">
        <f t="shared" si="5"/>
        <v>21.567460317460316</v>
      </c>
      <c r="U5" s="3">
        <f t="shared" si="6"/>
        <v>245.07936507936509</v>
      </c>
      <c r="V5" s="9">
        <f>XIRR(_xlfn.VSTACK($P$2:P4,U5),_xlfn.VSTACK($O$2:O4,O5))</f>
        <v>-0.69793453589081778</v>
      </c>
      <c r="W5" s="10"/>
    </row>
    <row r="6" spans="1:23" x14ac:dyDescent="0.2">
      <c r="A6" s="4">
        <v>43956</v>
      </c>
      <c r="B6" s="5">
        <v>100</v>
      </c>
      <c r="C6" s="5">
        <f>SUM($B$2:B6)</f>
        <v>500</v>
      </c>
      <c r="D6" s="5">
        <v>19</v>
      </c>
      <c r="E6" s="6">
        <f t="shared" si="0"/>
        <v>5.2631578947368425</v>
      </c>
      <c r="F6" s="7">
        <f t="shared" si="2"/>
        <v>26.830618212197159</v>
      </c>
      <c r="G6" s="3">
        <f t="shared" si="3"/>
        <v>409.78174603174602</v>
      </c>
      <c r="H6" s="3">
        <f t="shared" si="4"/>
        <v>-409.78174603174602</v>
      </c>
      <c r="I6" s="9">
        <f>XIRR(_xlfn.VSTACK($B$2:B5,H6),_xlfn.VSTACK($A$2:A5,A6))</f>
        <v>0.1193950831890106</v>
      </c>
      <c r="J6" s="10"/>
      <c r="O6" s="4">
        <v>43956</v>
      </c>
      <c r="P6" s="5">
        <v>-100</v>
      </c>
      <c r="Q6" s="5">
        <f>SUM($P$2:P6)</f>
        <v>-500</v>
      </c>
      <c r="R6" s="5">
        <v>19</v>
      </c>
      <c r="S6" s="6">
        <f t="shared" si="1"/>
        <v>5.2631578947368425</v>
      </c>
      <c r="T6" s="6">
        <f t="shared" si="5"/>
        <v>26.830618212197159</v>
      </c>
      <c r="U6" s="3">
        <f t="shared" si="6"/>
        <v>409.78174603174602</v>
      </c>
      <c r="V6" s="9">
        <f>XIRR(_xlfn.VSTACK($P$2:P5,U6),_xlfn.VSTACK($O$2:O5,O6))</f>
        <v>0.1193950831890106</v>
      </c>
      <c r="W6" s="10"/>
    </row>
    <row r="7" spans="1:23" x14ac:dyDescent="0.2">
      <c r="A7" s="4">
        <v>43984</v>
      </c>
      <c r="B7" s="5">
        <v>100</v>
      </c>
      <c r="C7" s="5">
        <f>SUM($B$2:B7)</f>
        <v>600</v>
      </c>
      <c r="D7" s="5">
        <v>20</v>
      </c>
      <c r="E7" s="6">
        <f t="shared" si="0"/>
        <v>5</v>
      </c>
      <c r="F7" s="7">
        <f t="shared" si="2"/>
        <v>31.830618212197159</v>
      </c>
      <c r="G7" s="3">
        <f t="shared" si="3"/>
        <v>536.61236424394315</v>
      </c>
      <c r="H7" s="3">
        <f t="shared" si="4"/>
        <v>-536.61236424394315</v>
      </c>
      <c r="I7" s="9">
        <f>XIRR(_xlfn.VSTACK($B$2:B6,H7),_xlfn.VSTACK($A$2:A6,A7))</f>
        <v>0.32708031535148629</v>
      </c>
      <c r="J7" s="10"/>
      <c r="O7" s="4">
        <v>43984</v>
      </c>
      <c r="P7" s="5">
        <v>-100</v>
      </c>
      <c r="Q7" s="5">
        <f>SUM($P$2:P7)</f>
        <v>-600</v>
      </c>
      <c r="R7" s="5">
        <v>20</v>
      </c>
      <c r="S7" s="6">
        <f t="shared" si="1"/>
        <v>5</v>
      </c>
      <c r="T7" s="6">
        <f t="shared" si="5"/>
        <v>31.830618212197159</v>
      </c>
      <c r="U7" s="3">
        <f t="shared" si="6"/>
        <v>536.61236424394315</v>
      </c>
      <c r="V7" s="9">
        <f>XIRR(_xlfn.VSTACK($P$2:P6,U7),_xlfn.VSTACK($O$2:O6,O7))</f>
        <v>0.32708031535148629</v>
      </c>
      <c r="W7" s="10"/>
    </row>
    <row r="8" spans="1:23" x14ac:dyDescent="0.2">
      <c r="A8" s="4">
        <v>44015</v>
      </c>
      <c r="B8" s="5">
        <v>100</v>
      </c>
      <c r="C8" s="5">
        <f>SUM($B$2:B8)</f>
        <v>700</v>
      </c>
      <c r="D8" s="5">
        <v>22</v>
      </c>
      <c r="E8" s="6">
        <f t="shared" si="0"/>
        <v>4.5454545454545459</v>
      </c>
      <c r="F8" s="7">
        <f t="shared" si="2"/>
        <v>36.376072757651706</v>
      </c>
      <c r="G8" s="3">
        <f t="shared" si="3"/>
        <v>700.27360066833751</v>
      </c>
      <c r="H8" s="3">
        <f t="shared" si="4"/>
        <v>-700.27360066833751</v>
      </c>
      <c r="I8" s="9">
        <f>XIRR(_xlfn.VSTACK($B$2:B7,H8),_xlfn.VSTACK($A$2:A7,A8))</f>
        <v>0.68349819779396059</v>
      </c>
      <c r="J8" s="10"/>
      <c r="O8" s="4">
        <v>44015</v>
      </c>
      <c r="P8" s="5">
        <v>-100</v>
      </c>
      <c r="Q8" s="5">
        <f>SUM($P$2:P8)</f>
        <v>-700</v>
      </c>
      <c r="R8" s="5">
        <v>22</v>
      </c>
      <c r="S8" s="6">
        <f t="shared" si="1"/>
        <v>4.5454545454545459</v>
      </c>
      <c r="T8" s="6">
        <f t="shared" si="5"/>
        <v>36.376072757651706</v>
      </c>
      <c r="U8" s="3">
        <f t="shared" si="6"/>
        <v>700.27360066833751</v>
      </c>
      <c r="V8" s="9">
        <f>XIRR(_xlfn.VSTACK($P$2:P7,U8),_xlfn.VSTACK($O$2:O7,O8))</f>
        <v>0.68349819779396059</v>
      </c>
      <c r="W8" s="10"/>
    </row>
    <row r="9" spans="1:23" x14ac:dyDescent="0.2">
      <c r="A9" s="4">
        <v>44047</v>
      </c>
      <c r="B9" s="5">
        <v>100</v>
      </c>
      <c r="C9" s="5">
        <f>SUM($B$2:B9)</f>
        <v>800</v>
      </c>
      <c r="D9" s="5">
        <v>23</v>
      </c>
      <c r="E9" s="6">
        <f t="shared" si="0"/>
        <v>4.3478260869565215</v>
      </c>
      <c r="F9" s="7">
        <f t="shared" si="2"/>
        <v>40.723898844608229</v>
      </c>
      <c r="G9" s="3">
        <f t="shared" si="3"/>
        <v>836.64967342598925</v>
      </c>
      <c r="H9" s="3">
        <f t="shared" si="4"/>
        <v>-836.64967342598925</v>
      </c>
      <c r="I9" s="9">
        <f>XIRR(_xlfn.VSTACK($B$2:B8,H9),_xlfn.VSTACK($A$2:A8,A9))</f>
        <v>0.67770162224769603</v>
      </c>
      <c r="J9" s="10"/>
      <c r="O9" s="4">
        <v>44047</v>
      </c>
      <c r="P9" s="5">
        <v>-100</v>
      </c>
      <c r="Q9" s="5">
        <f>SUM($P$2:P9)</f>
        <v>-800</v>
      </c>
      <c r="R9" s="5">
        <v>23</v>
      </c>
      <c r="S9" s="6">
        <f t="shared" si="1"/>
        <v>4.3478260869565215</v>
      </c>
      <c r="T9" s="6">
        <f t="shared" si="5"/>
        <v>40.723898844608229</v>
      </c>
      <c r="U9" s="3">
        <f t="shared" si="6"/>
        <v>836.64967342598925</v>
      </c>
      <c r="V9" s="9">
        <f>XIRR(_xlfn.VSTACK($P$2:P8,U9),_xlfn.VSTACK($O$2:O8,O9))</f>
        <v>0.67770162224769603</v>
      </c>
      <c r="W9" s="10"/>
    </row>
    <row r="10" spans="1:23" x14ac:dyDescent="0.2">
      <c r="A10" s="4">
        <v>44079</v>
      </c>
      <c r="B10" s="5">
        <v>100</v>
      </c>
      <c r="C10" s="5">
        <f>SUM($B$2:B10)</f>
        <v>900</v>
      </c>
      <c r="D10" s="5">
        <v>25</v>
      </c>
      <c r="E10" s="6">
        <f t="shared" si="0"/>
        <v>4</v>
      </c>
      <c r="F10" s="7">
        <f t="shared" si="2"/>
        <v>44.723898844608229</v>
      </c>
      <c r="G10" s="3">
        <f t="shared" si="3"/>
        <v>1018.0974711152057</v>
      </c>
      <c r="H10" s="3">
        <f t="shared" si="4"/>
        <v>-1018.0974711152057</v>
      </c>
      <c r="I10" s="9">
        <f>XIRR(_xlfn.VSTACK($B$2:B9,H10),_xlfn.VSTACK($A$2:A9,A10))</f>
        <v>0.84336487054824838</v>
      </c>
      <c r="J10" s="10"/>
      <c r="O10" s="4">
        <v>44079</v>
      </c>
      <c r="P10" s="5">
        <v>-100</v>
      </c>
      <c r="Q10" s="5">
        <f>SUM($P$2:P10)</f>
        <v>-900</v>
      </c>
      <c r="R10" s="5">
        <v>25</v>
      </c>
      <c r="S10" s="6">
        <f t="shared" si="1"/>
        <v>4</v>
      </c>
      <c r="T10" s="6">
        <f t="shared" si="5"/>
        <v>44.723898844608229</v>
      </c>
      <c r="U10" s="3">
        <f t="shared" si="6"/>
        <v>1018.0974711152057</v>
      </c>
      <c r="V10" s="9">
        <f>XIRR(_xlfn.VSTACK($P$2:P9,U10),_xlfn.VSTACK($O$2:O9,O10))</f>
        <v>0.84336487054824838</v>
      </c>
      <c r="W10" s="10"/>
    </row>
    <row r="11" spans="1:23" x14ac:dyDescent="0.2">
      <c r="A11" s="4">
        <v>44105</v>
      </c>
      <c r="B11" s="5">
        <v>100</v>
      </c>
      <c r="C11" s="5">
        <f>SUM($B$2:B11)</f>
        <v>1000</v>
      </c>
      <c r="D11" s="5">
        <v>24</v>
      </c>
      <c r="E11" s="6">
        <f t="shared" si="0"/>
        <v>4.166666666666667</v>
      </c>
      <c r="F11" s="7">
        <f t="shared" si="2"/>
        <v>48.890565511274893</v>
      </c>
      <c r="G11" s="3">
        <f t="shared" si="3"/>
        <v>1073.3735722705974</v>
      </c>
      <c r="H11" s="3">
        <f t="shared" si="4"/>
        <v>-1073.3735722705974</v>
      </c>
      <c r="I11" s="9">
        <f>XIRR(_xlfn.VSTACK($B$2:B10,H11),_xlfn.VSTACK($A$2:A10,A11))</f>
        <v>0.5189096987247469</v>
      </c>
      <c r="J11" s="10"/>
      <c r="O11" s="4">
        <v>44105</v>
      </c>
      <c r="P11" s="5">
        <v>-100</v>
      </c>
      <c r="Q11" s="5">
        <f>SUM($P$2:P11)</f>
        <v>-1000</v>
      </c>
      <c r="R11" s="5">
        <v>24</v>
      </c>
      <c r="S11" s="6">
        <f t="shared" si="1"/>
        <v>4.166666666666667</v>
      </c>
      <c r="T11" s="6">
        <f t="shared" si="5"/>
        <v>48.890565511274893</v>
      </c>
      <c r="U11" s="3">
        <f t="shared" si="6"/>
        <v>1073.3735722705974</v>
      </c>
      <c r="V11" s="9">
        <f>XIRR(_xlfn.VSTACK($P$2:P10,U11),_xlfn.VSTACK($O$2:O10,O11))</f>
        <v>0.5189096987247469</v>
      </c>
      <c r="W11" s="10"/>
    </row>
    <row r="12" spans="1:23" x14ac:dyDescent="0.2">
      <c r="A12" s="4">
        <v>44137</v>
      </c>
      <c r="B12" s="5">
        <v>100</v>
      </c>
      <c r="C12" s="5">
        <f>SUM($B$2:B12)</f>
        <v>1100</v>
      </c>
      <c r="D12" s="5">
        <v>22</v>
      </c>
      <c r="E12" s="6">
        <f t="shared" si="0"/>
        <v>4.5454545454545459</v>
      </c>
      <c r="F12" s="7">
        <f t="shared" si="2"/>
        <v>53.43602005672944</v>
      </c>
      <c r="G12" s="3">
        <f t="shared" si="3"/>
        <v>1075.5924412480476</v>
      </c>
      <c r="H12" s="3">
        <f t="shared" si="4"/>
        <v>-1075.5924412480476</v>
      </c>
      <c r="I12" s="9">
        <f>XIRR(_xlfn.VSTACK($B$2:B11,H12),_xlfn.VSTACK($A$2:A11,A12))</f>
        <v>0.17059503197669981</v>
      </c>
      <c r="J12" s="10"/>
      <c r="O12" s="4">
        <v>44137</v>
      </c>
      <c r="P12" s="5">
        <v>-100</v>
      </c>
      <c r="Q12" s="5">
        <f>SUM($P$2:P12)</f>
        <v>-1100</v>
      </c>
      <c r="R12" s="5">
        <v>22</v>
      </c>
      <c r="S12" s="6">
        <f t="shared" si="1"/>
        <v>4.5454545454545459</v>
      </c>
      <c r="T12" s="6">
        <f t="shared" si="5"/>
        <v>53.43602005672944</v>
      </c>
      <c r="U12" s="3">
        <f t="shared" si="6"/>
        <v>1075.5924412480476</v>
      </c>
      <c r="V12" s="9">
        <f>XIRR(_xlfn.VSTACK($P$2:P11,U12),_xlfn.VSTACK($O$2:O11,O12))</f>
        <v>0.17059503197669981</v>
      </c>
      <c r="W12" s="10"/>
    </row>
    <row r="13" spans="1:23" x14ac:dyDescent="0.2">
      <c r="A13" s="4">
        <v>44168</v>
      </c>
      <c r="B13" s="5">
        <v>100</v>
      </c>
      <c r="C13" s="5">
        <f>SUM($B$2:B13)</f>
        <v>1200</v>
      </c>
      <c r="D13" s="5">
        <v>26</v>
      </c>
      <c r="E13" s="6">
        <f t="shared" si="0"/>
        <v>3.8461538461538463</v>
      </c>
      <c r="F13" s="7">
        <f t="shared" si="2"/>
        <v>57.282173902883287</v>
      </c>
      <c r="G13" s="3">
        <f t="shared" si="3"/>
        <v>1389.3365214749654</v>
      </c>
      <c r="H13" s="3">
        <f t="shared" si="4"/>
        <v>-1389.3365214749654</v>
      </c>
      <c r="I13" s="9">
        <f>XIRR(_xlfn.VSTACK($B$2:B12,H13),_xlfn.VSTACK($A$2:A12,A13))</f>
        <v>0.57073391079902658</v>
      </c>
      <c r="J13" s="9"/>
      <c r="O13" s="4">
        <v>44168</v>
      </c>
      <c r="P13" s="5">
        <v>-100</v>
      </c>
      <c r="Q13" s="5">
        <f>SUM($P$2:P13)</f>
        <v>-1200</v>
      </c>
      <c r="R13" s="5">
        <v>26</v>
      </c>
      <c r="S13" s="6">
        <f t="shared" si="1"/>
        <v>3.8461538461538463</v>
      </c>
      <c r="T13" s="6">
        <f t="shared" si="5"/>
        <v>57.282173902883287</v>
      </c>
      <c r="U13" s="3">
        <f t="shared" si="6"/>
        <v>1389.3365214749654</v>
      </c>
      <c r="V13" s="9">
        <f>XIRR(_xlfn.VSTACK($P$2:P12,U13),_xlfn.VSTACK($O$2:O12,O13))</f>
        <v>0.57073391079902658</v>
      </c>
      <c r="W13" s="9"/>
    </row>
    <row r="14" spans="1:23" x14ac:dyDescent="0.2">
      <c r="A14" s="4">
        <v>44204</v>
      </c>
      <c r="B14" s="5">
        <v>-1260.2078258634324</v>
      </c>
      <c r="C14" s="5"/>
      <c r="D14" s="5">
        <v>22</v>
      </c>
      <c r="E14" s="6">
        <f t="shared" si="0"/>
        <v>-57.282173902883294</v>
      </c>
      <c r="F14" s="7">
        <f t="shared" si="2"/>
        <v>0</v>
      </c>
      <c r="G14" s="3">
        <f t="shared" si="3"/>
        <v>1260.2078258634324</v>
      </c>
      <c r="H14" s="3">
        <f t="shared" si="4"/>
        <v>-1260.2078258634324</v>
      </c>
      <c r="I14" s="9">
        <f>XIRR(_xlfn.VSTACK($B$2:B13,H14),_xlfn.VSTACK($A$2:A13,A14))</f>
        <v>9.1040661931037936E-2</v>
      </c>
      <c r="J14" s="9">
        <f>XIRR(B2:B14,A2:A14)</f>
        <v>9.1040661931037936E-2</v>
      </c>
      <c r="O14" s="4">
        <v>44204</v>
      </c>
      <c r="P14" s="5">
        <v>1260.2078258634324</v>
      </c>
      <c r="Q14" s="5"/>
      <c r="R14" s="5">
        <v>22</v>
      </c>
      <c r="S14" s="6">
        <f t="shared" si="1"/>
        <v>-57.282173902883294</v>
      </c>
      <c r="T14" s="6">
        <f t="shared" si="5"/>
        <v>0</v>
      </c>
      <c r="U14" s="3">
        <f t="shared" si="6"/>
        <v>1260.2078258634324</v>
      </c>
      <c r="V14" s="9">
        <f>XIRR(_xlfn.VSTACK($P$2:P13,U14),_xlfn.VSTACK($O$2:O13,O14))</f>
        <v>9.1040661931037936E-2</v>
      </c>
      <c r="W14" s="9">
        <f>XIRR(P2:P14,O2:O14)</f>
        <v>9.1040661931037936E-2</v>
      </c>
    </row>
    <row r="17" spans="1:18" x14ac:dyDescent="0.2">
      <c r="C17" s="8" t="s">
        <v>11</v>
      </c>
      <c r="N17" s="8" t="s">
        <v>1</v>
      </c>
      <c r="R17" s="8" t="s">
        <v>13</v>
      </c>
    </row>
    <row r="18" spans="1:18" x14ac:dyDescent="0.2">
      <c r="C18" s="8" t="s">
        <v>12</v>
      </c>
      <c r="R18" s="8" t="s">
        <v>14</v>
      </c>
    </row>
    <row r="24" spans="1:18" ht="22" x14ac:dyDescent="0.2">
      <c r="A24" s="12"/>
    </row>
    <row r="25" spans="1:18" ht="22" x14ac:dyDescent="0.2">
      <c r="A25" s="12"/>
    </row>
    <row r="28" spans="1:18" ht="17" x14ac:dyDescent="0.2">
      <c r="A28" s="13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Tottmann</dc:creator>
  <cp:lastModifiedBy>Lars Tottmann</cp:lastModifiedBy>
  <dcterms:created xsi:type="dcterms:W3CDTF">2022-11-21T18:07:23Z</dcterms:created>
  <dcterms:modified xsi:type="dcterms:W3CDTF">2022-11-26T13:50:03Z</dcterms:modified>
</cp:coreProperties>
</file>