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 codeName="{316AF4FF-6532-DD95-964C-923D217D005E}"/>
  <workbookPr filterPrivacy="1" codeName="DieseArbeitsmappe"/>
  <xr:revisionPtr revIDLastSave="0" documentId="13_ncr:1_{9F0DE47D-B9A2-4773-B24E-70946335A20C}" xr6:coauthVersionLast="45" xr6:coauthVersionMax="45" xr10:uidLastSave="{00000000-0000-0000-0000-000000000000}"/>
  <bookViews>
    <workbookView xWindow="-120" yWindow="-120" windowWidth="29040" windowHeight="17640" tabRatio="574" xr2:uid="{00000000-000D-0000-FFFF-FFFF00000000}"/>
  </bookViews>
  <sheets>
    <sheet name="Namen 1" sheetId="2" r:id="rId1"/>
    <sheet name="Namen 2" sheetId="1" r:id="rId2"/>
    <sheet name="Feiertage" sheetId="3" r:id="rId3"/>
  </sheets>
  <functionGroups builtInGroupCount="19"/>
  <definedNames>
    <definedName name="_xlnm.Print_Area" localSheetId="0">'Namen 1'!$A$1:$AV$34</definedName>
    <definedName name="_xlnm.Print_Area" localSheetId="1">'Namen 2'!$A$1:$AV$34</definedName>
    <definedName name="Jahr" localSheetId="2">Feiertage!$A$1</definedName>
  </definedNames>
  <calcPr calcId="181029"/>
</workbook>
</file>

<file path=xl/calcChain.xml><?xml version="1.0" encoding="utf-8"?>
<calcChain xmlns="http://schemas.openxmlformats.org/spreadsheetml/2006/main">
  <c r="AK4" i="1" l="1"/>
  <c r="AS3" i="1"/>
  <c r="AT3" i="1" s="1"/>
  <c r="AK3" i="1"/>
  <c r="AL3" i="1" s="1"/>
  <c r="AC3" i="1"/>
  <c r="AD3" i="1" s="1"/>
  <c r="M3" i="1"/>
  <c r="N3" i="1" s="1"/>
  <c r="E3" i="1"/>
  <c r="F3" i="1" s="1"/>
  <c r="B3" i="1"/>
  <c r="AS2" i="1"/>
  <c r="AO2" i="1"/>
  <c r="AO3" i="1" s="1"/>
  <c r="AK2" i="1"/>
  <c r="AG2" i="1"/>
  <c r="AG3" i="1" s="1"/>
  <c r="AG4" i="1" s="1"/>
  <c r="AG5" i="1" s="1"/>
  <c r="AC2" i="1"/>
  <c r="Y2" i="1"/>
  <c r="Y3" i="1" s="1"/>
  <c r="U2" i="1"/>
  <c r="U3" i="1" s="1"/>
  <c r="Q2" i="1"/>
  <c r="Q3" i="1" s="1"/>
  <c r="Q4" i="1" s="1"/>
  <c r="Q5" i="1" s="1"/>
  <c r="M2" i="1"/>
  <c r="I2" i="1"/>
  <c r="I3" i="1" s="1"/>
  <c r="E2" i="1"/>
  <c r="A2" i="1"/>
  <c r="A3" i="1" s="1"/>
  <c r="A4" i="1" s="1"/>
  <c r="A5" i="1" s="1"/>
  <c r="A6" i="1" s="1"/>
  <c r="V3" i="1" l="1"/>
  <c r="U4" i="1"/>
  <c r="Z3" i="1"/>
  <c r="Y4" i="1"/>
  <c r="Q6" i="1"/>
  <c r="R5" i="1"/>
  <c r="AK5" i="1"/>
  <c r="AL4" i="1"/>
  <c r="B4" i="1"/>
  <c r="AS4" i="1"/>
  <c r="E4" i="1"/>
  <c r="B5" i="1"/>
  <c r="R3" i="1"/>
  <c r="M4" i="1"/>
  <c r="B6" i="1"/>
  <c r="A7" i="1"/>
  <c r="AP3" i="1"/>
  <c r="AO4" i="1"/>
  <c r="AH3" i="1"/>
  <c r="AC4" i="1"/>
  <c r="AG6" i="1"/>
  <c r="AH5" i="1"/>
  <c r="R4" i="1"/>
  <c r="J3" i="1"/>
  <c r="I4" i="1"/>
  <c r="AH4" i="1"/>
  <c r="B7" i="1" l="1"/>
  <c r="A8" i="1"/>
  <c r="AK6" i="1"/>
  <c r="AL5" i="1"/>
  <c r="N4" i="1"/>
  <c r="M5" i="1"/>
  <c r="AH6" i="1"/>
  <c r="AG7" i="1"/>
  <c r="R6" i="1"/>
  <c r="Q7" i="1"/>
  <c r="Z4" i="1"/>
  <c r="Y5" i="1"/>
  <c r="U5" i="1"/>
  <c r="V4" i="1"/>
  <c r="AD4" i="1"/>
  <c r="AC5" i="1"/>
  <c r="F4" i="1"/>
  <c r="E5" i="1"/>
  <c r="AO5" i="1"/>
  <c r="AP4" i="1"/>
  <c r="AT4" i="1"/>
  <c r="AS5" i="1"/>
  <c r="J4" i="1"/>
  <c r="I5" i="1"/>
  <c r="J5" i="1" l="1"/>
  <c r="I6" i="1"/>
  <c r="U6" i="1"/>
  <c r="V5" i="1"/>
  <c r="Y6" i="1"/>
  <c r="Z5" i="1"/>
  <c r="N5" i="1"/>
  <c r="M6" i="1"/>
  <c r="AP5" i="1"/>
  <c r="AO6" i="1"/>
  <c r="AK7" i="1"/>
  <c r="AL6" i="1"/>
  <c r="AH7" i="1"/>
  <c r="AG8" i="1"/>
  <c r="E6" i="1"/>
  <c r="F5" i="1"/>
  <c r="R7" i="1"/>
  <c r="Q8" i="1"/>
  <c r="B8" i="1"/>
  <c r="A9" i="1"/>
  <c r="AD5" i="1"/>
  <c r="AC6" i="1"/>
  <c r="AT5" i="1"/>
  <c r="AS6" i="1"/>
  <c r="A1" i="3"/>
  <c r="AD6" i="1" l="1"/>
  <c r="AC7" i="1"/>
  <c r="B9" i="1"/>
  <c r="A10" i="1"/>
  <c r="E7" i="1"/>
  <c r="F6" i="1"/>
  <c r="AK8" i="1"/>
  <c r="AL7" i="1"/>
  <c r="U7" i="1"/>
  <c r="V6" i="1"/>
  <c r="N6" i="1"/>
  <c r="M7" i="1"/>
  <c r="R8" i="1"/>
  <c r="Q9" i="1"/>
  <c r="AO7" i="1"/>
  <c r="AP6" i="1"/>
  <c r="I7" i="1"/>
  <c r="J6" i="1"/>
  <c r="AT6" i="1"/>
  <c r="AS7" i="1"/>
  <c r="AH8" i="1"/>
  <c r="AG9" i="1"/>
  <c r="Z6" i="1"/>
  <c r="Y7" i="1"/>
  <c r="C30" i="3"/>
  <c r="F8" i="3"/>
  <c r="F3" i="3"/>
  <c r="C34" i="3"/>
  <c r="AG2" i="2"/>
  <c r="AG3" i="2" s="1"/>
  <c r="AG4" i="2" s="1"/>
  <c r="U2" i="2"/>
  <c r="U3" i="2" s="1"/>
  <c r="V3" i="2" s="1"/>
  <c r="AK2" i="2"/>
  <c r="AK3" i="2" s="1"/>
  <c r="AK4" i="2" s="1"/>
  <c r="AL4" i="2" s="1"/>
  <c r="Q2" i="2"/>
  <c r="Q3" i="2" s="1"/>
  <c r="M2" i="2"/>
  <c r="M3" i="2" s="1"/>
  <c r="N3" i="2" s="1"/>
  <c r="A2" i="2"/>
  <c r="A3" i="2" s="1"/>
  <c r="AO2" i="2"/>
  <c r="AO3" i="2" s="1"/>
  <c r="AP3" i="2" s="1"/>
  <c r="E2" i="2"/>
  <c r="E3" i="2" s="1"/>
  <c r="AC2" i="2"/>
  <c r="AC3" i="2" s="1"/>
  <c r="AD3" i="2" s="1"/>
  <c r="I2" i="2"/>
  <c r="I3" i="2" s="1"/>
  <c r="J3" i="2" s="1"/>
  <c r="AS2" i="2"/>
  <c r="AS3" i="2" s="1"/>
  <c r="AT3" i="2" s="1"/>
  <c r="Y2" i="2"/>
  <c r="Y3" i="2" s="1"/>
  <c r="Z3" i="2" s="1"/>
  <c r="AK9" i="1" l="1"/>
  <c r="AL8" i="1"/>
  <c r="AP7" i="1"/>
  <c r="AO8" i="1"/>
  <c r="B10" i="1"/>
  <c r="A11" i="1"/>
  <c r="AH9" i="1"/>
  <c r="AG10" i="1"/>
  <c r="R9" i="1"/>
  <c r="Q10" i="1"/>
  <c r="E8" i="1"/>
  <c r="F7" i="1"/>
  <c r="AT7" i="1"/>
  <c r="AS8" i="1"/>
  <c r="AD7" i="1"/>
  <c r="AC8" i="1"/>
  <c r="Y8" i="1"/>
  <c r="Z7" i="1"/>
  <c r="N7" i="1"/>
  <c r="M8" i="1"/>
  <c r="J7" i="1"/>
  <c r="I8" i="1"/>
  <c r="U8" i="1"/>
  <c r="V7" i="1"/>
  <c r="A34" i="3"/>
  <c r="A23" i="3"/>
  <c r="A30" i="3"/>
  <c r="A4" i="3"/>
  <c r="C4" i="3" s="1"/>
  <c r="B3" i="2"/>
  <c r="A4" i="2"/>
  <c r="B4" i="2" s="1"/>
  <c r="AO4" i="2"/>
  <c r="AP4" i="2" s="1"/>
  <c r="Y4" i="2"/>
  <c r="E4" i="2"/>
  <c r="F3" i="2"/>
  <c r="AS4" i="2"/>
  <c r="AL3" i="2"/>
  <c r="AC4" i="2"/>
  <c r="M4" i="2"/>
  <c r="AK5" i="2"/>
  <c r="A17" i="3"/>
  <c r="C17" i="3" s="1"/>
  <c r="R3" i="2"/>
  <c r="Q4" i="2"/>
  <c r="A11" i="3"/>
  <c r="A12" i="3" s="1"/>
  <c r="AH4" i="2"/>
  <c r="AG5" i="2"/>
  <c r="A18" i="3"/>
  <c r="C18" i="3" s="1"/>
  <c r="A7" i="3"/>
  <c r="C7" i="3" s="1"/>
  <c r="A21" i="3"/>
  <c r="U4" i="2"/>
  <c r="AH3" i="2"/>
  <c r="A19" i="3"/>
  <c r="C19" i="3" s="1"/>
  <c r="A20" i="3"/>
  <c r="C20" i="3" s="1"/>
  <c r="I4" i="2"/>
  <c r="A5" i="3"/>
  <c r="C5" i="3" s="1"/>
  <c r="B11" i="1" l="1"/>
  <c r="A12" i="1"/>
  <c r="AH10" i="1"/>
  <c r="AG11" i="1"/>
  <c r="I9" i="1"/>
  <c r="J8" i="1"/>
  <c r="AO9" i="1"/>
  <c r="AP8" i="1"/>
  <c r="AT8" i="1"/>
  <c r="AS9" i="1"/>
  <c r="N8" i="1"/>
  <c r="M9" i="1"/>
  <c r="E9" i="1"/>
  <c r="F8" i="1"/>
  <c r="R10" i="1"/>
  <c r="Q11" i="1"/>
  <c r="AD8" i="1"/>
  <c r="AC9" i="1"/>
  <c r="U9" i="1"/>
  <c r="V8" i="1"/>
  <c r="Z8" i="1"/>
  <c r="Y9" i="1"/>
  <c r="AK10" i="1"/>
  <c r="AL9" i="1"/>
  <c r="A37" i="3"/>
  <c r="A22" i="3"/>
  <c r="C21" i="3"/>
  <c r="A35" i="3"/>
  <c r="AO5" i="2"/>
  <c r="AP5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F4" i="2"/>
  <c r="E5" i="2"/>
  <c r="AG6" i="2"/>
  <c r="AH5" i="2"/>
  <c r="AL5" i="2"/>
  <c r="AK6" i="2"/>
  <c r="U5" i="2"/>
  <c r="V4" i="2"/>
  <c r="C11" i="3"/>
  <c r="C12" i="3"/>
  <c r="M5" i="2"/>
  <c r="N4" i="2"/>
  <c r="R4" i="2"/>
  <c r="Q5" i="2"/>
  <c r="AS5" i="2"/>
  <c r="AT4" i="2"/>
  <c r="F4" i="3"/>
  <c r="F6" i="3" s="1"/>
  <c r="F5" i="3"/>
  <c r="AD4" i="2"/>
  <c r="AC5" i="2"/>
  <c r="J4" i="2"/>
  <c r="I5" i="2"/>
  <c r="Z4" i="2"/>
  <c r="Y5" i="2"/>
  <c r="AP9" i="1" l="1"/>
  <c r="AO10" i="1"/>
  <c r="AK11" i="1"/>
  <c r="AL10" i="1"/>
  <c r="E10" i="1"/>
  <c r="F9" i="1"/>
  <c r="Y10" i="1"/>
  <c r="Z9" i="1"/>
  <c r="N9" i="1"/>
  <c r="M10" i="1"/>
  <c r="AH11" i="1"/>
  <c r="AG12" i="1"/>
  <c r="R11" i="1"/>
  <c r="Q12" i="1"/>
  <c r="U10" i="1"/>
  <c r="V9" i="1"/>
  <c r="AD9" i="1"/>
  <c r="AC10" i="1"/>
  <c r="AT9" i="1"/>
  <c r="AS10" i="1"/>
  <c r="B12" i="1"/>
  <c r="A13" i="1"/>
  <c r="J9" i="1"/>
  <c r="I10" i="1"/>
  <c r="C35" i="3"/>
  <c r="AO6" i="2"/>
  <c r="AP6" i="2" s="1"/>
  <c r="B5" i="2"/>
  <c r="F5" i="2"/>
  <c r="E6" i="2"/>
  <c r="AC6" i="2"/>
  <c r="AD5" i="2"/>
  <c r="V5" i="2"/>
  <c r="U6" i="2"/>
  <c r="R5" i="2"/>
  <c r="Q6" i="2"/>
  <c r="AL6" i="2"/>
  <c r="AK7" i="2"/>
  <c r="Z5" i="2"/>
  <c r="Y6" i="2"/>
  <c r="F9" i="3"/>
  <c r="F10" i="3" s="1"/>
  <c r="F11" i="3" s="1"/>
  <c r="N5" i="2"/>
  <c r="M6" i="2"/>
  <c r="AH6" i="2"/>
  <c r="AG7" i="2"/>
  <c r="I6" i="2"/>
  <c r="J5" i="2"/>
  <c r="AT5" i="2"/>
  <c r="AS6" i="2"/>
  <c r="A25" i="3"/>
  <c r="A24" i="3"/>
  <c r="C24" i="3" s="1"/>
  <c r="C23" i="3"/>
  <c r="R12" i="1" l="1"/>
  <c r="Q13" i="1"/>
  <c r="E11" i="1"/>
  <c r="F10" i="1"/>
  <c r="Z10" i="1"/>
  <c r="Y11" i="1"/>
  <c r="AT10" i="1"/>
  <c r="AS11" i="1"/>
  <c r="AH12" i="1"/>
  <c r="AG13" i="1"/>
  <c r="I11" i="1"/>
  <c r="J10" i="1"/>
  <c r="AK12" i="1"/>
  <c r="AL11" i="1"/>
  <c r="U11" i="1"/>
  <c r="V10" i="1"/>
  <c r="AD10" i="1"/>
  <c r="AC11" i="1"/>
  <c r="N10" i="1"/>
  <c r="M11" i="1"/>
  <c r="AO11" i="1"/>
  <c r="AP10" i="1"/>
  <c r="B13" i="1"/>
  <c r="A14" i="1"/>
  <c r="F13" i="3"/>
  <c r="A9" i="3" s="1"/>
  <c r="C25" i="3"/>
  <c r="C37" i="3"/>
  <c r="C22" i="3"/>
  <c r="A36" i="3"/>
  <c r="AO7" i="2"/>
  <c r="AO8" i="2" s="1"/>
  <c r="B6" i="2"/>
  <c r="Z6" i="2"/>
  <c r="Y7" i="2"/>
  <c r="AT6" i="2"/>
  <c r="AS7" i="2"/>
  <c r="I7" i="2"/>
  <c r="J6" i="2"/>
  <c r="AK8" i="2"/>
  <c r="AL7" i="2"/>
  <c r="R6" i="2"/>
  <c r="Q7" i="2"/>
  <c r="F6" i="2"/>
  <c r="E7" i="2"/>
  <c r="N6" i="2"/>
  <c r="M7" i="2"/>
  <c r="AH7" i="2"/>
  <c r="AG8" i="2"/>
  <c r="AC7" i="2"/>
  <c r="AD6" i="2"/>
  <c r="U7" i="2"/>
  <c r="V6" i="2"/>
  <c r="U12" i="1" l="1"/>
  <c r="V11" i="1"/>
  <c r="Y12" i="1"/>
  <c r="Z11" i="1"/>
  <c r="B14" i="1"/>
  <c r="A15" i="1"/>
  <c r="AT11" i="1"/>
  <c r="AS12" i="1"/>
  <c r="AP11" i="1"/>
  <c r="AO12" i="1"/>
  <c r="AK13" i="1"/>
  <c r="AL12" i="1"/>
  <c r="J11" i="1"/>
  <c r="I12" i="1"/>
  <c r="E12" i="1"/>
  <c r="F11" i="1"/>
  <c r="AD11" i="1"/>
  <c r="AC12" i="1"/>
  <c r="AH13" i="1"/>
  <c r="AG14" i="1"/>
  <c r="R13" i="1"/>
  <c r="Q14" i="1"/>
  <c r="N11" i="1"/>
  <c r="M12" i="1"/>
  <c r="C9" i="3"/>
  <c r="A10" i="3"/>
  <c r="C10" i="3" s="1"/>
  <c r="C32" i="3"/>
  <c r="A14" i="3"/>
  <c r="C33" i="3" s="1"/>
  <c r="A32" i="3"/>
  <c r="A31" i="3" s="1"/>
  <c r="A6" i="3"/>
  <c r="C6" i="3" s="1"/>
  <c r="A8" i="3"/>
  <c r="C8" i="3" s="1"/>
  <c r="C36" i="3"/>
  <c r="A33" i="3"/>
  <c r="AP7" i="2"/>
  <c r="B7" i="2"/>
  <c r="Q8" i="2"/>
  <c r="R7" i="2"/>
  <c r="AD7" i="2"/>
  <c r="AC8" i="2"/>
  <c r="AP8" i="2"/>
  <c r="AO9" i="2"/>
  <c r="AG9" i="2"/>
  <c r="AH8" i="2"/>
  <c r="Z7" i="2"/>
  <c r="Y8" i="2"/>
  <c r="U8" i="2"/>
  <c r="V7" i="2"/>
  <c r="AL8" i="2"/>
  <c r="AK9" i="2"/>
  <c r="N7" i="2"/>
  <c r="M8" i="2"/>
  <c r="J7" i="2"/>
  <c r="I8" i="2"/>
  <c r="F7" i="2"/>
  <c r="E8" i="2"/>
  <c r="AS8" i="2"/>
  <c r="AT7" i="2"/>
  <c r="A13" i="3"/>
  <c r="C13" i="3" s="1"/>
  <c r="R14" i="1" l="1"/>
  <c r="Q15" i="1"/>
  <c r="I13" i="1"/>
  <c r="J12" i="1"/>
  <c r="B15" i="1"/>
  <c r="A16" i="1"/>
  <c r="AK14" i="1"/>
  <c r="AL13" i="1"/>
  <c r="Z12" i="1"/>
  <c r="Y13" i="1"/>
  <c r="AT12" i="1"/>
  <c r="AS13" i="1"/>
  <c r="AD12" i="1"/>
  <c r="AC13" i="1"/>
  <c r="AO13" i="1"/>
  <c r="AP12" i="1"/>
  <c r="N12" i="1"/>
  <c r="M13" i="1"/>
  <c r="E13" i="1"/>
  <c r="F12" i="1"/>
  <c r="AH14" i="1"/>
  <c r="AG15" i="1"/>
  <c r="U13" i="1"/>
  <c r="V12" i="1"/>
  <c r="C14" i="3"/>
  <c r="A15" i="3"/>
  <c r="C15" i="3" s="1"/>
  <c r="A16" i="3"/>
  <c r="C16" i="3" s="1"/>
  <c r="C31" i="3"/>
  <c r="B8" i="2"/>
  <c r="R8" i="2"/>
  <c r="Q9" i="2"/>
  <c r="N8" i="2"/>
  <c r="M9" i="2"/>
  <c r="AT8" i="2"/>
  <c r="AS9" i="2"/>
  <c r="AH9" i="2"/>
  <c r="AG10" i="2"/>
  <c r="F8" i="2"/>
  <c r="E9" i="2"/>
  <c r="AL9" i="2"/>
  <c r="AK10" i="2"/>
  <c r="AO10" i="2"/>
  <c r="AP9" i="2"/>
  <c r="J8" i="2"/>
  <c r="I9" i="2"/>
  <c r="AC9" i="2"/>
  <c r="AD8" i="2"/>
  <c r="V8" i="2"/>
  <c r="U9" i="2"/>
  <c r="Z8" i="2"/>
  <c r="Y9" i="2"/>
  <c r="B16" i="1" l="1"/>
  <c r="A17" i="1"/>
  <c r="AH15" i="1"/>
  <c r="AG16" i="1"/>
  <c r="J13" i="1"/>
  <c r="I14" i="1"/>
  <c r="E14" i="1"/>
  <c r="F13" i="1"/>
  <c r="N13" i="1"/>
  <c r="M14" i="1"/>
  <c r="Y14" i="1"/>
  <c r="Z13" i="1"/>
  <c r="R15" i="1"/>
  <c r="Q16" i="1"/>
  <c r="U14" i="1"/>
  <c r="V13" i="1"/>
  <c r="AP13" i="1"/>
  <c r="AO14" i="1"/>
  <c r="AK15" i="1"/>
  <c r="AL14" i="1"/>
  <c r="AD13" i="1"/>
  <c r="AC14" i="1"/>
  <c r="AT13" i="1"/>
  <c r="AS14" i="1"/>
  <c r="B9" i="2"/>
  <c r="Q10" i="2"/>
  <c r="R9" i="2"/>
  <c r="F9" i="2"/>
  <c r="E10" i="2"/>
  <c r="AD9" i="2"/>
  <c r="AC10" i="2"/>
  <c r="J9" i="2"/>
  <c r="I10" i="2"/>
  <c r="AG11" i="2"/>
  <c r="AH10" i="2"/>
  <c r="Z9" i="2"/>
  <c r="Y10" i="2"/>
  <c r="AT9" i="2"/>
  <c r="AS10" i="2"/>
  <c r="AO11" i="2"/>
  <c r="AP10" i="2"/>
  <c r="V9" i="2"/>
  <c r="U10" i="2"/>
  <c r="AL10" i="2"/>
  <c r="AK11" i="2"/>
  <c r="N9" i="2"/>
  <c r="M10" i="2"/>
  <c r="I15" i="1" l="1"/>
  <c r="J14" i="1"/>
  <c r="U15" i="1"/>
  <c r="V14" i="1"/>
  <c r="R16" i="1"/>
  <c r="Q17" i="1"/>
  <c r="AH16" i="1"/>
  <c r="AG17" i="1"/>
  <c r="E15" i="1"/>
  <c r="F14" i="1"/>
  <c r="Z14" i="1"/>
  <c r="Y15" i="1"/>
  <c r="AO15" i="1"/>
  <c r="AP14" i="1"/>
  <c r="N14" i="1"/>
  <c r="M15" i="1"/>
  <c r="B17" i="1"/>
  <c r="A18" i="1"/>
  <c r="AT14" i="1"/>
  <c r="AS15" i="1"/>
  <c r="AD14" i="1"/>
  <c r="AC15" i="1"/>
  <c r="AK16" i="1"/>
  <c r="AL15" i="1"/>
  <c r="B10" i="2"/>
  <c r="N10" i="2"/>
  <c r="M11" i="2"/>
  <c r="AD10" i="2"/>
  <c r="AC11" i="2"/>
  <c r="Z10" i="2"/>
  <c r="Y11" i="2"/>
  <c r="V10" i="2"/>
  <c r="U11" i="2"/>
  <c r="AG12" i="2"/>
  <c r="AH11" i="2"/>
  <c r="AT10" i="2"/>
  <c r="AS11" i="2"/>
  <c r="AK12" i="2"/>
  <c r="AL11" i="2"/>
  <c r="F10" i="2"/>
  <c r="E11" i="2"/>
  <c r="J10" i="2"/>
  <c r="I11" i="2"/>
  <c r="AO12" i="2"/>
  <c r="AP11" i="2"/>
  <c r="R10" i="2"/>
  <c r="Q11" i="2"/>
  <c r="AT15" i="1" l="1"/>
  <c r="AS16" i="1"/>
  <c r="E16" i="1"/>
  <c r="F15" i="1"/>
  <c r="AH17" i="1"/>
  <c r="AG18" i="1"/>
  <c r="AD15" i="1"/>
  <c r="AC16" i="1"/>
  <c r="R17" i="1"/>
  <c r="Q18" i="1"/>
  <c r="J15" i="1"/>
  <c r="I16" i="1"/>
  <c r="N15" i="1"/>
  <c r="M16" i="1"/>
  <c r="AK17" i="1"/>
  <c r="AL16" i="1"/>
  <c r="AP15" i="1"/>
  <c r="AO16" i="1"/>
  <c r="Y16" i="1"/>
  <c r="Z15" i="1"/>
  <c r="U16" i="1"/>
  <c r="V15" i="1"/>
  <c r="B18" i="1"/>
  <c r="A19" i="1"/>
  <c r="B11" i="2"/>
  <c r="E12" i="2"/>
  <c r="F11" i="2"/>
  <c r="N11" i="2"/>
  <c r="M12" i="2"/>
  <c r="Q12" i="2"/>
  <c r="R11" i="2"/>
  <c r="V11" i="2"/>
  <c r="U12" i="2"/>
  <c r="AG13" i="2"/>
  <c r="AH12" i="2"/>
  <c r="AL12" i="2"/>
  <c r="AK13" i="2"/>
  <c r="AT11" i="2"/>
  <c r="AS12" i="2"/>
  <c r="Z11" i="2"/>
  <c r="Y12" i="2"/>
  <c r="AP12" i="2"/>
  <c r="AO13" i="2"/>
  <c r="I12" i="2"/>
  <c r="J11" i="2"/>
  <c r="AC12" i="2"/>
  <c r="AD11" i="2"/>
  <c r="AH18" i="1" l="1"/>
  <c r="AG19" i="1"/>
  <c r="AD16" i="1"/>
  <c r="AC17" i="1"/>
  <c r="AK18" i="1"/>
  <c r="AL17" i="1"/>
  <c r="N16" i="1"/>
  <c r="M17" i="1"/>
  <c r="U17" i="1"/>
  <c r="V16" i="1"/>
  <c r="B19" i="1"/>
  <c r="A20" i="1"/>
  <c r="Z16" i="1"/>
  <c r="Y17" i="1"/>
  <c r="E17" i="1"/>
  <c r="F16" i="1"/>
  <c r="AO17" i="1"/>
  <c r="AP16" i="1"/>
  <c r="R18" i="1"/>
  <c r="Q19" i="1"/>
  <c r="AT16" i="1"/>
  <c r="AS17" i="1"/>
  <c r="I17" i="1"/>
  <c r="J16" i="1"/>
  <c r="B12" i="2"/>
  <c r="Y13" i="2"/>
  <c r="Z12" i="2"/>
  <c r="V12" i="2"/>
  <c r="U13" i="2"/>
  <c r="AG14" i="2"/>
  <c r="AH13" i="2"/>
  <c r="AT12" i="2"/>
  <c r="AS13" i="2"/>
  <c r="R12" i="2"/>
  <c r="Q13" i="2"/>
  <c r="AL13" i="2"/>
  <c r="AK14" i="2"/>
  <c r="N12" i="2"/>
  <c r="M13" i="2"/>
  <c r="J12" i="2"/>
  <c r="I13" i="2"/>
  <c r="F12" i="2"/>
  <c r="E13" i="2"/>
  <c r="AD12" i="2"/>
  <c r="AC13" i="2"/>
  <c r="AO14" i="2"/>
  <c r="AP13" i="2"/>
  <c r="AP17" i="1" l="1"/>
  <c r="AO18" i="1"/>
  <c r="U18" i="1"/>
  <c r="V17" i="1"/>
  <c r="N17" i="1"/>
  <c r="M18" i="1"/>
  <c r="AT17" i="1"/>
  <c r="AS18" i="1"/>
  <c r="Y18" i="1"/>
  <c r="Z17" i="1"/>
  <c r="J17" i="1"/>
  <c r="I18" i="1"/>
  <c r="E18" i="1"/>
  <c r="F17" i="1"/>
  <c r="AK19" i="1"/>
  <c r="AL18" i="1"/>
  <c r="R19" i="1"/>
  <c r="Q20" i="1"/>
  <c r="B20" i="1"/>
  <c r="A21" i="1"/>
  <c r="AD17" i="1"/>
  <c r="AC18" i="1"/>
  <c r="AH19" i="1"/>
  <c r="AG20" i="1"/>
  <c r="B13" i="2"/>
  <c r="AT13" i="2"/>
  <c r="AS14" i="2"/>
  <c r="AP14" i="2"/>
  <c r="AO15" i="2"/>
  <c r="AD13" i="2"/>
  <c r="AC14" i="2"/>
  <c r="AL14" i="2"/>
  <c r="AK15" i="2"/>
  <c r="AH14" i="2"/>
  <c r="AG15" i="2"/>
  <c r="J13" i="2"/>
  <c r="I14" i="2"/>
  <c r="Z13" i="2"/>
  <c r="Y14" i="2"/>
  <c r="M14" i="2"/>
  <c r="N13" i="2"/>
  <c r="E14" i="2"/>
  <c r="F13" i="2"/>
  <c r="Q14" i="2"/>
  <c r="R13" i="2"/>
  <c r="V13" i="2"/>
  <c r="U14" i="2"/>
  <c r="N18" i="1" l="1"/>
  <c r="M19" i="1"/>
  <c r="AK20" i="1"/>
  <c r="AL19" i="1"/>
  <c r="E19" i="1"/>
  <c r="F18" i="1"/>
  <c r="AD18" i="1"/>
  <c r="AC19" i="1"/>
  <c r="U19" i="1"/>
  <c r="V18" i="1"/>
  <c r="AT18" i="1"/>
  <c r="AS19" i="1"/>
  <c r="AO19" i="1"/>
  <c r="AP18" i="1"/>
  <c r="AH20" i="1"/>
  <c r="AG21" i="1"/>
  <c r="B21" i="1"/>
  <c r="A22" i="1"/>
  <c r="I19" i="1"/>
  <c r="J18" i="1"/>
  <c r="R20" i="1"/>
  <c r="Q21" i="1"/>
  <c r="Z18" i="1"/>
  <c r="Y19" i="1"/>
  <c r="B14" i="2"/>
  <c r="N14" i="2"/>
  <c r="M15" i="2"/>
  <c r="Z14" i="2"/>
  <c r="Y15" i="2"/>
  <c r="AD14" i="2"/>
  <c r="AC15" i="2"/>
  <c r="Q15" i="2"/>
  <c r="R14" i="2"/>
  <c r="V14" i="2"/>
  <c r="U15" i="2"/>
  <c r="AO16" i="2"/>
  <c r="AP15" i="2"/>
  <c r="J14" i="2"/>
  <c r="I15" i="2"/>
  <c r="AG16" i="2"/>
  <c r="AH15" i="2"/>
  <c r="F14" i="2"/>
  <c r="E15" i="2"/>
  <c r="AK16" i="2"/>
  <c r="AL15" i="2"/>
  <c r="AT14" i="2"/>
  <c r="AS15" i="2"/>
  <c r="AH21" i="1" l="1"/>
  <c r="AG22" i="1"/>
  <c r="R21" i="1"/>
  <c r="Q22" i="1"/>
  <c r="U20" i="1"/>
  <c r="V19" i="1"/>
  <c r="Y20" i="1"/>
  <c r="Z19" i="1"/>
  <c r="AD19" i="1"/>
  <c r="AC20" i="1"/>
  <c r="AP19" i="1"/>
  <c r="AO20" i="1"/>
  <c r="E20" i="1"/>
  <c r="F19" i="1"/>
  <c r="AT19" i="1"/>
  <c r="AS20" i="1"/>
  <c r="J19" i="1"/>
  <c r="I20" i="1"/>
  <c r="AK21" i="1"/>
  <c r="AL20" i="1"/>
  <c r="B22" i="1"/>
  <c r="A23" i="1"/>
  <c r="N19" i="1"/>
  <c r="M20" i="1"/>
  <c r="B15" i="2"/>
  <c r="AT15" i="2"/>
  <c r="AS16" i="2"/>
  <c r="R15" i="2"/>
  <c r="Q16" i="2"/>
  <c r="I16" i="2"/>
  <c r="J15" i="2"/>
  <c r="AL16" i="2"/>
  <c r="AK17" i="2"/>
  <c r="Z15" i="2"/>
  <c r="Y16" i="2"/>
  <c r="F15" i="2"/>
  <c r="E16" i="2"/>
  <c r="AP16" i="2"/>
  <c r="AO17" i="2"/>
  <c r="AD15" i="2"/>
  <c r="AC16" i="2"/>
  <c r="V15" i="2"/>
  <c r="U16" i="2"/>
  <c r="M16" i="2"/>
  <c r="N15" i="2"/>
  <c r="AH16" i="2"/>
  <c r="AG17" i="2"/>
  <c r="N20" i="1" l="1"/>
  <c r="M21" i="1"/>
  <c r="U21" i="1"/>
  <c r="V20" i="1"/>
  <c r="Z20" i="1"/>
  <c r="Y21" i="1"/>
  <c r="B23" i="1"/>
  <c r="A24" i="1"/>
  <c r="E21" i="1"/>
  <c r="F20" i="1"/>
  <c r="AO21" i="1"/>
  <c r="AP20" i="1"/>
  <c r="R22" i="1"/>
  <c r="Q23" i="1"/>
  <c r="AT20" i="1"/>
  <c r="AS21" i="1"/>
  <c r="AK22" i="1"/>
  <c r="AL21" i="1"/>
  <c r="I21" i="1"/>
  <c r="J20" i="1"/>
  <c r="AD20" i="1"/>
  <c r="AC21" i="1"/>
  <c r="AH22" i="1"/>
  <c r="AG23" i="1"/>
  <c r="B16" i="2"/>
  <c r="A17" i="2"/>
  <c r="AP17" i="2"/>
  <c r="AO18" i="2"/>
  <c r="AC17" i="2"/>
  <c r="AD16" i="2"/>
  <c r="AL17" i="2"/>
  <c r="AK18" i="2"/>
  <c r="AH17" i="2"/>
  <c r="AG18" i="2"/>
  <c r="J16" i="2"/>
  <c r="I17" i="2"/>
  <c r="F16" i="2"/>
  <c r="E17" i="2"/>
  <c r="Q17" i="2"/>
  <c r="R16" i="2"/>
  <c r="N16" i="2"/>
  <c r="M17" i="2"/>
  <c r="U17" i="2"/>
  <c r="V16" i="2"/>
  <c r="Z16" i="2"/>
  <c r="Y17" i="2"/>
  <c r="AT16" i="2"/>
  <c r="AS17" i="2"/>
  <c r="AH23" i="1" l="1"/>
  <c r="AG24" i="1"/>
  <c r="E22" i="1"/>
  <c r="F21" i="1"/>
  <c r="AD21" i="1"/>
  <c r="AC22" i="1"/>
  <c r="R23" i="1"/>
  <c r="Q24" i="1"/>
  <c r="Y22" i="1"/>
  <c r="Z21" i="1"/>
  <c r="AT21" i="1"/>
  <c r="AS22" i="1"/>
  <c r="J21" i="1"/>
  <c r="I22" i="1"/>
  <c r="AP21" i="1"/>
  <c r="AO22" i="1"/>
  <c r="U22" i="1"/>
  <c r="V21" i="1"/>
  <c r="AK23" i="1"/>
  <c r="AL22" i="1"/>
  <c r="B24" i="1"/>
  <c r="A25" i="1"/>
  <c r="N21" i="1"/>
  <c r="M22" i="1"/>
  <c r="B17" i="2"/>
  <c r="A18" i="2"/>
  <c r="AT17" i="2"/>
  <c r="AS18" i="2"/>
  <c r="AD17" i="2"/>
  <c r="AC18" i="2"/>
  <c r="Z17" i="2"/>
  <c r="Y18" i="2"/>
  <c r="U18" i="2"/>
  <c r="V17" i="2"/>
  <c r="M18" i="2"/>
  <c r="N17" i="2"/>
  <c r="AH18" i="2"/>
  <c r="AG19" i="2"/>
  <c r="AO19" i="2"/>
  <c r="AP18" i="2"/>
  <c r="AL18" i="2"/>
  <c r="AK19" i="2"/>
  <c r="Q18" i="2"/>
  <c r="R17" i="2"/>
  <c r="E18" i="2"/>
  <c r="F17" i="2"/>
  <c r="J17" i="2"/>
  <c r="I18" i="2"/>
  <c r="N22" i="1" l="1"/>
  <c r="M23" i="1"/>
  <c r="AO23" i="1"/>
  <c r="AP22" i="1"/>
  <c r="R24" i="1"/>
  <c r="Q25" i="1"/>
  <c r="AD22" i="1"/>
  <c r="AC23" i="1"/>
  <c r="B25" i="1"/>
  <c r="A26" i="1"/>
  <c r="AK24" i="1"/>
  <c r="AL23" i="1"/>
  <c r="E23" i="1"/>
  <c r="F22" i="1"/>
  <c r="I23" i="1"/>
  <c r="J22" i="1"/>
  <c r="AT22" i="1"/>
  <c r="AS23" i="1"/>
  <c r="AH24" i="1"/>
  <c r="AG25" i="1"/>
  <c r="U23" i="1"/>
  <c r="V22" i="1"/>
  <c r="Z22" i="1"/>
  <c r="Y23" i="1"/>
  <c r="A19" i="2"/>
  <c r="B18" i="2"/>
  <c r="J18" i="2"/>
  <c r="I19" i="2"/>
  <c r="AP19" i="2"/>
  <c r="AO20" i="2"/>
  <c r="Z18" i="2"/>
  <c r="Y19" i="2"/>
  <c r="R18" i="2"/>
  <c r="Q19" i="2"/>
  <c r="AT18" i="2"/>
  <c r="AS19" i="2"/>
  <c r="AG20" i="2"/>
  <c r="AH19" i="2"/>
  <c r="AD18" i="2"/>
  <c r="AC19" i="2"/>
  <c r="F18" i="2"/>
  <c r="E19" i="2"/>
  <c r="M19" i="2"/>
  <c r="N18" i="2"/>
  <c r="AL19" i="2"/>
  <c r="AK20" i="2"/>
  <c r="U19" i="2"/>
  <c r="V18" i="2"/>
  <c r="AD23" i="1" l="1"/>
  <c r="AC24" i="1"/>
  <c r="Y24" i="1"/>
  <c r="Z23" i="1"/>
  <c r="J23" i="1"/>
  <c r="I24" i="1"/>
  <c r="AK25" i="1"/>
  <c r="AL24" i="1"/>
  <c r="AP23" i="1"/>
  <c r="AO24" i="1"/>
  <c r="E24" i="1"/>
  <c r="F23" i="1"/>
  <c r="AH25" i="1"/>
  <c r="AG26" i="1"/>
  <c r="B26" i="1"/>
  <c r="A27" i="1"/>
  <c r="N23" i="1"/>
  <c r="M24" i="1"/>
  <c r="R25" i="1"/>
  <c r="Q26" i="1"/>
  <c r="U24" i="1"/>
  <c r="V23" i="1"/>
  <c r="AT23" i="1"/>
  <c r="AS24" i="1"/>
  <c r="A20" i="2"/>
  <c r="B19" i="2"/>
  <c r="V19" i="2"/>
  <c r="U20" i="2"/>
  <c r="AD19" i="2"/>
  <c r="AC20" i="2"/>
  <c r="Z19" i="2"/>
  <c r="Y20" i="2"/>
  <c r="AK21" i="2"/>
  <c r="AL20" i="2"/>
  <c r="AH20" i="2"/>
  <c r="AG21" i="2"/>
  <c r="AT19" i="2"/>
  <c r="AS20" i="2"/>
  <c r="AP20" i="2"/>
  <c r="AO21" i="2"/>
  <c r="N19" i="2"/>
  <c r="M20" i="2"/>
  <c r="E20" i="2"/>
  <c r="F19" i="2"/>
  <c r="Q20" i="2"/>
  <c r="R19" i="2"/>
  <c r="J19" i="2"/>
  <c r="I20" i="2"/>
  <c r="B27" i="1" l="1"/>
  <c r="A28" i="1"/>
  <c r="I25" i="1"/>
  <c r="J24" i="1"/>
  <c r="U25" i="1"/>
  <c r="V24" i="1"/>
  <c r="R26" i="1"/>
  <c r="Q27" i="1"/>
  <c r="E25" i="1"/>
  <c r="F24" i="1"/>
  <c r="Z24" i="1"/>
  <c r="Y25" i="1"/>
  <c r="AT24" i="1"/>
  <c r="AS25" i="1"/>
  <c r="AK26" i="1"/>
  <c r="AL25" i="1"/>
  <c r="AH26" i="1"/>
  <c r="AG27" i="1"/>
  <c r="N24" i="1"/>
  <c r="M25" i="1"/>
  <c r="AO25" i="1"/>
  <c r="AP24" i="1"/>
  <c r="AD24" i="1"/>
  <c r="AC25" i="1"/>
  <c r="B20" i="2"/>
  <c r="A21" i="2"/>
  <c r="AL21" i="2"/>
  <c r="AK22" i="2"/>
  <c r="AO22" i="2"/>
  <c r="AP21" i="2"/>
  <c r="AT20" i="2"/>
  <c r="AS21" i="2"/>
  <c r="N20" i="2"/>
  <c r="M21" i="2"/>
  <c r="U21" i="2"/>
  <c r="V20" i="2"/>
  <c r="J20" i="2"/>
  <c r="I21" i="2"/>
  <c r="Y21" i="2"/>
  <c r="Z20" i="2"/>
  <c r="R20" i="2"/>
  <c r="Q21" i="2"/>
  <c r="AH21" i="2"/>
  <c r="AG22" i="2"/>
  <c r="AD20" i="2"/>
  <c r="AC21" i="2"/>
  <c r="E21" i="2"/>
  <c r="F20" i="2"/>
  <c r="AT25" i="1" l="1"/>
  <c r="AS26" i="1"/>
  <c r="U26" i="1"/>
  <c r="V25" i="1"/>
  <c r="R27" i="1"/>
  <c r="Q28" i="1"/>
  <c r="AK27" i="1"/>
  <c r="AL26" i="1"/>
  <c r="J25" i="1"/>
  <c r="I26" i="1"/>
  <c r="AD25" i="1"/>
  <c r="AC26" i="1"/>
  <c r="Y26" i="1"/>
  <c r="Z25" i="1"/>
  <c r="AH27" i="1"/>
  <c r="AG28" i="1"/>
  <c r="B28" i="1"/>
  <c r="A29" i="1"/>
  <c r="AP25" i="1"/>
  <c r="AO26" i="1"/>
  <c r="N25" i="1"/>
  <c r="M26" i="1"/>
  <c r="E26" i="1"/>
  <c r="F25" i="1"/>
  <c r="B21" i="2"/>
  <c r="A22" i="2"/>
  <c r="V21" i="2"/>
  <c r="U22" i="2"/>
  <c r="M22" i="2"/>
  <c r="N21" i="2"/>
  <c r="F21" i="2"/>
  <c r="E22" i="2"/>
  <c r="AD21" i="2"/>
  <c r="AC22" i="2"/>
  <c r="J21" i="2"/>
  <c r="I22" i="2"/>
  <c r="Q22" i="2"/>
  <c r="R21" i="2"/>
  <c r="AT21" i="2"/>
  <c r="AS22" i="2"/>
  <c r="Z21" i="2"/>
  <c r="Y22" i="2"/>
  <c r="AP22" i="2"/>
  <c r="AO23" i="2"/>
  <c r="AH22" i="2"/>
  <c r="AG23" i="2"/>
  <c r="AK23" i="2"/>
  <c r="AL22" i="2"/>
  <c r="AK28" i="1" l="1"/>
  <c r="AL27" i="1"/>
  <c r="R28" i="1"/>
  <c r="Q29" i="1"/>
  <c r="U27" i="1"/>
  <c r="V26" i="1"/>
  <c r="Z26" i="1"/>
  <c r="Y27" i="1"/>
  <c r="AO27" i="1"/>
  <c r="AP26" i="1"/>
  <c r="B29" i="1"/>
  <c r="A30" i="1"/>
  <c r="I27" i="1"/>
  <c r="J26" i="1"/>
  <c r="AT26" i="1"/>
  <c r="AS27" i="1"/>
  <c r="AH28" i="1"/>
  <c r="AG29" i="1"/>
  <c r="E27" i="1"/>
  <c r="F26" i="1"/>
  <c r="N26" i="1"/>
  <c r="M27" i="1"/>
  <c r="AD26" i="1"/>
  <c r="AC27" i="1"/>
  <c r="B22" i="2"/>
  <c r="A23" i="2"/>
  <c r="AP23" i="2"/>
  <c r="AO24" i="2"/>
  <c r="AL23" i="2"/>
  <c r="AK24" i="2"/>
  <c r="AG24" i="2"/>
  <c r="AH23" i="2"/>
  <c r="E23" i="2"/>
  <c r="F22" i="2"/>
  <c r="R22" i="2"/>
  <c r="Q23" i="2"/>
  <c r="M23" i="2"/>
  <c r="N22" i="2"/>
  <c r="J22" i="2"/>
  <c r="I23" i="2"/>
  <c r="Z22" i="2"/>
  <c r="Y23" i="2"/>
  <c r="AD22" i="2"/>
  <c r="AC23" i="2"/>
  <c r="U23" i="2"/>
  <c r="V22" i="2"/>
  <c r="AT22" i="2"/>
  <c r="AS23" i="2"/>
  <c r="AP27" i="1" l="1"/>
  <c r="AO28" i="1"/>
  <c r="AD27" i="1"/>
  <c r="AC28" i="1"/>
  <c r="N27" i="1"/>
  <c r="M28" i="1"/>
  <c r="AK29" i="1"/>
  <c r="AL28" i="1"/>
  <c r="J27" i="1"/>
  <c r="I28" i="1"/>
  <c r="U28" i="1"/>
  <c r="V27" i="1"/>
  <c r="Y28" i="1"/>
  <c r="Z27" i="1"/>
  <c r="R29" i="1"/>
  <c r="Q30" i="1"/>
  <c r="E28" i="1"/>
  <c r="F27" i="1"/>
  <c r="AT27" i="1"/>
  <c r="AS28" i="1"/>
  <c r="B30" i="1"/>
  <c r="A31" i="1"/>
  <c r="AH29" i="1"/>
  <c r="AG30" i="1"/>
  <c r="B23" i="2"/>
  <c r="A24" i="2"/>
  <c r="F23" i="2"/>
  <c r="E24" i="2"/>
  <c r="J23" i="2"/>
  <c r="I24" i="2"/>
  <c r="AH24" i="2"/>
  <c r="AG25" i="2"/>
  <c r="AL24" i="2"/>
  <c r="AK25" i="2"/>
  <c r="N23" i="2"/>
  <c r="M24" i="2"/>
  <c r="AT23" i="2"/>
  <c r="AS24" i="2"/>
  <c r="U24" i="2"/>
  <c r="V23" i="2"/>
  <c r="AD23" i="2"/>
  <c r="AC24" i="2"/>
  <c r="Z23" i="2"/>
  <c r="Y24" i="2"/>
  <c r="R23" i="2"/>
  <c r="Q24" i="2"/>
  <c r="AP24" i="2"/>
  <c r="AO25" i="2"/>
  <c r="E29" i="1" l="1"/>
  <c r="F28" i="1"/>
  <c r="AH30" i="1"/>
  <c r="AG31" i="1"/>
  <c r="AK30" i="1"/>
  <c r="AL29" i="1"/>
  <c r="B31" i="1"/>
  <c r="A32" i="1"/>
  <c r="N28" i="1"/>
  <c r="M29" i="1"/>
  <c r="U29" i="1"/>
  <c r="V28" i="1"/>
  <c r="R30" i="1"/>
  <c r="Q31" i="1"/>
  <c r="Z28" i="1"/>
  <c r="Y29" i="1"/>
  <c r="AT28" i="1"/>
  <c r="AS29" i="1"/>
  <c r="AD28" i="1"/>
  <c r="AC29" i="1"/>
  <c r="I29" i="1"/>
  <c r="J28" i="1"/>
  <c r="AO29" i="1"/>
  <c r="AP28" i="1"/>
  <c r="B24" i="2"/>
  <c r="A25" i="2"/>
  <c r="R24" i="2"/>
  <c r="Q25" i="2"/>
  <c r="AO26" i="2"/>
  <c r="AP25" i="2"/>
  <c r="AT24" i="2"/>
  <c r="AS25" i="2"/>
  <c r="N24" i="2"/>
  <c r="M25" i="2"/>
  <c r="AG26" i="2"/>
  <c r="AH25" i="2"/>
  <c r="V24" i="2"/>
  <c r="U25" i="2"/>
  <c r="J24" i="2"/>
  <c r="I25" i="2"/>
  <c r="Z24" i="2"/>
  <c r="Y25" i="2"/>
  <c r="F24" i="2"/>
  <c r="E25" i="2"/>
  <c r="AC25" i="2"/>
  <c r="AD24" i="2"/>
  <c r="AL25" i="2"/>
  <c r="AK26" i="2"/>
  <c r="AP29" i="1" l="1"/>
  <c r="AO30" i="1"/>
  <c r="E30" i="1"/>
  <c r="F29" i="1"/>
  <c r="AK31" i="1"/>
  <c r="AL30" i="1"/>
  <c r="B32" i="1"/>
  <c r="A33" i="1"/>
  <c r="B33" i="1" s="1"/>
  <c r="AD29" i="1"/>
  <c r="AC30" i="1"/>
  <c r="AH31" i="1"/>
  <c r="AG32" i="1"/>
  <c r="AH32" i="1" s="1"/>
  <c r="Y30" i="1"/>
  <c r="Z29" i="1"/>
  <c r="R31" i="1"/>
  <c r="Q32" i="1"/>
  <c r="J29" i="1"/>
  <c r="I30" i="1"/>
  <c r="U30" i="1"/>
  <c r="V29" i="1"/>
  <c r="AT29" i="1"/>
  <c r="AS30" i="1"/>
  <c r="N29" i="1"/>
  <c r="M30" i="1"/>
  <c r="B25" i="2"/>
  <c r="A26" i="2"/>
  <c r="AH26" i="2"/>
  <c r="AG27" i="2"/>
  <c r="N25" i="2"/>
  <c r="M26" i="2"/>
  <c r="AL26" i="2"/>
  <c r="AK27" i="2"/>
  <c r="V25" i="2"/>
  <c r="U26" i="2"/>
  <c r="Z25" i="2"/>
  <c r="Y26" i="2"/>
  <c r="J25" i="2"/>
  <c r="I26" i="2"/>
  <c r="AT25" i="2"/>
  <c r="AS26" i="2"/>
  <c r="AD25" i="2"/>
  <c r="AC26" i="2"/>
  <c r="AO27" i="2"/>
  <c r="AP26" i="2"/>
  <c r="F25" i="2"/>
  <c r="E26" i="2"/>
  <c r="Q26" i="2"/>
  <c r="R25" i="2"/>
  <c r="Z30" i="1" l="1"/>
  <c r="Y31" i="1"/>
  <c r="AK32" i="1"/>
  <c r="AL31" i="1"/>
  <c r="U31" i="1"/>
  <c r="V30" i="1"/>
  <c r="E31" i="1"/>
  <c r="F31" i="1" s="1"/>
  <c r="F30" i="1"/>
  <c r="Q33" i="1"/>
  <c r="R33" i="1" s="1"/>
  <c r="R32" i="1"/>
  <c r="I31" i="1"/>
  <c r="J30" i="1"/>
  <c r="AD30" i="1"/>
  <c r="AC31" i="1"/>
  <c r="AO31" i="1"/>
  <c r="AP30" i="1"/>
  <c r="N30" i="1"/>
  <c r="M31" i="1"/>
  <c r="AT30" i="1"/>
  <c r="AS31" i="1"/>
  <c r="A27" i="2"/>
  <c r="B26" i="2"/>
  <c r="U27" i="2"/>
  <c r="V26" i="2"/>
  <c r="AT26" i="2"/>
  <c r="AS27" i="2"/>
  <c r="E27" i="2"/>
  <c r="F26" i="2"/>
  <c r="AK28" i="2"/>
  <c r="AL27" i="2"/>
  <c r="N26" i="2"/>
  <c r="M27" i="2"/>
  <c r="AG28" i="2"/>
  <c r="AH27" i="2"/>
  <c r="Q27" i="2"/>
  <c r="R26" i="2"/>
  <c r="J26" i="2"/>
  <c r="I27" i="2"/>
  <c r="AO28" i="2"/>
  <c r="AP27" i="2"/>
  <c r="AD26" i="2"/>
  <c r="AC27" i="2"/>
  <c r="Z26" i="2"/>
  <c r="Y27" i="2"/>
  <c r="U32" i="1" l="1"/>
  <c r="V32" i="1" s="1"/>
  <c r="V31" i="1"/>
  <c r="AT31" i="1"/>
  <c r="AS32" i="1"/>
  <c r="AO32" i="1"/>
  <c r="AP32" i="1" s="1"/>
  <c r="AP31" i="1"/>
  <c r="I32" i="1"/>
  <c r="J31" i="1"/>
  <c r="AL32" i="1"/>
  <c r="AK33" i="1"/>
  <c r="AL33" i="1" s="1"/>
  <c r="N31" i="1"/>
  <c r="M32" i="1"/>
  <c r="N32" i="1" s="1"/>
  <c r="Y32" i="1"/>
  <c r="Z31" i="1"/>
  <c r="AD31" i="1"/>
  <c r="AC32" i="1"/>
  <c r="A28" i="2"/>
  <c r="B27" i="2"/>
  <c r="AP28" i="2"/>
  <c r="AO29" i="2"/>
  <c r="Z27" i="2"/>
  <c r="Y28" i="2"/>
  <c r="AK29" i="2"/>
  <c r="AL28" i="2"/>
  <c r="AC28" i="2"/>
  <c r="AD27" i="2"/>
  <c r="E28" i="2"/>
  <c r="F27" i="2"/>
  <c r="J27" i="2"/>
  <c r="I28" i="2"/>
  <c r="R27" i="2"/>
  <c r="Q28" i="2"/>
  <c r="AT27" i="2"/>
  <c r="AS28" i="2"/>
  <c r="AH28" i="2"/>
  <c r="AG29" i="2"/>
  <c r="N27" i="2"/>
  <c r="M28" i="2"/>
  <c r="U28" i="2"/>
  <c r="V27" i="2"/>
  <c r="Z32" i="1" l="1"/>
  <c r="Y33" i="1"/>
  <c r="Z33" i="1" s="1"/>
  <c r="AS33" i="1"/>
  <c r="AT33" i="1" s="1"/>
  <c r="AT32" i="1"/>
  <c r="I33" i="1"/>
  <c r="J33" i="1" s="1"/>
  <c r="J32" i="1"/>
  <c r="AC33" i="1"/>
  <c r="AD33" i="1" s="1"/>
  <c r="AD32" i="1"/>
  <c r="B28" i="2"/>
  <c r="A29" i="2"/>
  <c r="U29" i="2"/>
  <c r="V28" i="2"/>
  <c r="AD28" i="2"/>
  <c r="AC29" i="2"/>
  <c r="M29" i="2"/>
  <c r="N28" i="2"/>
  <c r="R28" i="2"/>
  <c r="Q29" i="2"/>
  <c r="AS29" i="2"/>
  <c r="AT28" i="2"/>
  <c r="AK30" i="2"/>
  <c r="AL29" i="2"/>
  <c r="Y29" i="2"/>
  <c r="Z28" i="2"/>
  <c r="J28" i="2"/>
  <c r="I29" i="2"/>
  <c r="AH29" i="2"/>
  <c r="AG30" i="2"/>
  <c r="AP29" i="2"/>
  <c r="AO30" i="2"/>
  <c r="F28" i="2"/>
  <c r="E29" i="2"/>
  <c r="B29" i="2" l="1"/>
  <c r="A30" i="2"/>
  <c r="F29" i="2"/>
  <c r="E30" i="2"/>
  <c r="R29" i="2"/>
  <c r="Q30" i="2"/>
  <c r="AO31" i="2"/>
  <c r="AP30" i="2"/>
  <c r="Z29" i="2"/>
  <c r="Y30" i="2"/>
  <c r="AK31" i="2"/>
  <c r="AL30" i="2"/>
  <c r="M30" i="2"/>
  <c r="N29" i="2"/>
  <c r="AG31" i="2"/>
  <c r="AH30" i="2"/>
  <c r="AD29" i="2"/>
  <c r="AC30" i="2"/>
  <c r="AT29" i="2"/>
  <c r="AS30" i="2"/>
  <c r="J29" i="2"/>
  <c r="I30" i="2"/>
  <c r="U30" i="2"/>
  <c r="V29" i="2"/>
  <c r="A31" i="2" l="1"/>
  <c r="B30" i="2"/>
  <c r="Y31" i="2"/>
  <c r="Z30" i="2"/>
  <c r="U31" i="2"/>
  <c r="V30" i="2"/>
  <c r="Q31" i="2"/>
  <c r="R30" i="2"/>
  <c r="AG32" i="2"/>
  <c r="AH32" i="2" s="1"/>
  <c r="AH31" i="2"/>
  <c r="AO32" i="2"/>
  <c r="AP32" i="2" s="1"/>
  <c r="AP31" i="2"/>
  <c r="J30" i="2"/>
  <c r="I31" i="2"/>
  <c r="N30" i="2"/>
  <c r="M31" i="2"/>
  <c r="AD30" i="2"/>
  <c r="AC31" i="2"/>
  <c r="AT30" i="2"/>
  <c r="AS31" i="2"/>
  <c r="F30" i="2"/>
  <c r="E31" i="2"/>
  <c r="F31" i="2" s="1"/>
  <c r="AL31" i="2"/>
  <c r="AK32" i="2"/>
  <c r="B31" i="2" l="1"/>
  <c r="A32" i="2"/>
  <c r="AD31" i="2"/>
  <c r="AC32" i="2"/>
  <c r="AK33" i="2"/>
  <c r="AL33" i="2" s="1"/>
  <c r="AL32" i="2"/>
  <c r="M32" i="2"/>
  <c r="N32" i="2" s="1"/>
  <c r="N31" i="2"/>
  <c r="I32" i="2"/>
  <c r="J31" i="2"/>
  <c r="Z31" i="2"/>
  <c r="Y32" i="2"/>
  <c r="R31" i="2"/>
  <c r="Q32" i="2"/>
  <c r="AS32" i="2"/>
  <c r="AT31" i="2"/>
  <c r="U32" i="2"/>
  <c r="V32" i="2" s="1"/>
  <c r="V31" i="2"/>
  <c r="B32" i="2" l="1"/>
  <c r="A33" i="2"/>
  <c r="B33" i="2" s="1"/>
  <c r="Z32" i="2"/>
  <c r="Y33" i="2"/>
  <c r="Z33" i="2" s="1"/>
  <c r="AC33" i="2"/>
  <c r="AD33" i="2" s="1"/>
  <c r="AD32" i="2"/>
  <c r="I33" i="2"/>
  <c r="J33" i="2" s="1"/>
  <c r="J32" i="2"/>
  <c r="AT32" i="2"/>
  <c r="AS33" i="2"/>
  <c r="AT33" i="2" s="1"/>
  <c r="Q33" i="2"/>
  <c r="R33" i="2" s="1"/>
  <c r="R32" i="2"/>
</calcChain>
</file>

<file path=xl/sharedStrings.xml><?xml version="1.0" encoding="utf-8"?>
<sst xmlns="http://schemas.openxmlformats.org/spreadsheetml/2006/main" count="95" uniqueCount="51">
  <si>
    <t>Angaben ohne Gewähr</t>
  </si>
  <si>
    <t>© Kalenderpedia®   www.kalenderpedia.de</t>
  </si>
  <si>
    <t>Tag der Arbeit</t>
  </si>
  <si>
    <t>Karfreitag</t>
  </si>
  <si>
    <t>Neujahr</t>
  </si>
  <si>
    <t>Beginn der Sommerzeit</t>
  </si>
  <si>
    <t>Ostern</t>
  </si>
  <si>
    <t>Pfingsten</t>
  </si>
  <si>
    <t>1. Advent</t>
  </si>
  <si>
    <t>Christi Himmelfahrt</t>
  </si>
  <si>
    <t>Datum</t>
  </si>
  <si>
    <t>Feiertag</t>
  </si>
  <si>
    <t>Hl. Drei Könige</t>
  </si>
  <si>
    <t>Pfingstmontag</t>
  </si>
  <si>
    <t>Tag der dt. Einheit</t>
  </si>
  <si>
    <t>Allerheiligen</t>
  </si>
  <si>
    <t>Jahr</t>
  </si>
  <si>
    <t>Jahrhundert</t>
  </si>
  <si>
    <t>Sonnengleichung</t>
  </si>
  <si>
    <t>Mondgleichung</t>
  </si>
  <si>
    <t>Wochentagsverschiebung</t>
  </si>
  <si>
    <t>Goldene Zahl</t>
  </si>
  <si>
    <t>Tage bis Vollmond</t>
  </si>
  <si>
    <t>Tage bis Vollmond mod.</t>
  </si>
  <si>
    <t>Tage bis Palmsonntag</t>
  </si>
  <si>
    <t>Osterdatum</t>
  </si>
  <si>
    <t>Wochentag</t>
  </si>
  <si>
    <t>Ende der Sommerzeit</t>
  </si>
  <si>
    <t>1. Weih-nachtstag</t>
  </si>
  <si>
    <t>2. Weih-nachtstag</t>
  </si>
  <si>
    <t>Fron-leichnam</t>
  </si>
  <si>
    <t>Mariä Him-melfahrt</t>
  </si>
  <si>
    <t>Refor-mationstag</t>
  </si>
  <si>
    <t>Aller-heiligen</t>
  </si>
  <si>
    <t>Syl-vester</t>
  </si>
  <si>
    <t>Mutter-tag</t>
  </si>
  <si>
    <t>Oster-montag</t>
  </si>
  <si>
    <t>Rosen-montag</t>
  </si>
  <si>
    <t>DatumVon</t>
  </si>
  <si>
    <t>DatumBis</t>
  </si>
  <si>
    <t>Ferien</t>
  </si>
  <si>
    <t>Winterferien</t>
  </si>
  <si>
    <t>Osterferien</t>
  </si>
  <si>
    <t>Pfingstferien</t>
  </si>
  <si>
    <t>Sommerferien</t>
  </si>
  <si>
    <t>Weihnachtsferien</t>
  </si>
  <si>
    <t>Buß- und Bettag</t>
  </si>
  <si>
    <t>Frühjahrsferien</t>
  </si>
  <si>
    <t>TabFerien</t>
  </si>
  <si>
    <t>TabFeiertage</t>
  </si>
  <si>
    <t>Osterdatum gemäß Papst Gregor XIII. (1582):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</si>
</sst>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Kalender &quot;0&quot; Bayern&quot;"/>
    <numFmt numFmtId="165" formatCode="mmmm"/>
    <numFmt numFmtId="166" formatCode="d"/>
    <numFmt numFmtId="167" formatCode="ddd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7"/>
      <color rgb="FFFF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rgb="FFFF0000"/>
      <name val="Arial"/>
      <family val="2"/>
    </font>
    <font>
      <sz val="7"/>
      <color rgb="FF000000"/>
      <name val="Arial"/>
      <family val="2"/>
    </font>
    <font>
      <b/>
      <sz val="11"/>
      <color rgb="FFFF0000"/>
      <name val="Arial"/>
      <family val="2"/>
    </font>
    <font>
      <b/>
      <i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Border="1" applyAlignment="1" applyProtection="1"/>
    <xf numFmtId="0" fontId="4" fillId="0" borderId="0" xfId="0" applyNumberFormat="1" applyFont="1" applyAlignment="1">
      <alignment horizontal="right" vertical="top"/>
    </xf>
    <xf numFmtId="0" fontId="3" fillId="0" borderId="0" xfId="1" applyFont="1" applyFill="1" applyBorder="1" applyAlignment="1" applyProtection="1">
      <alignment horizontal="left" vertical="top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vertical="center"/>
    </xf>
    <xf numFmtId="14" fontId="3" fillId="0" borderId="0" xfId="0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/>
    <xf numFmtId="0" fontId="7" fillId="0" borderId="12" xfId="0" applyFont="1" applyBorder="1"/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wrapText="1"/>
    </xf>
    <xf numFmtId="0" fontId="0" fillId="0" borderId="0" xfId="0" quotePrefix="1" applyAlignment="1">
      <alignment horizontal="left"/>
    </xf>
    <xf numFmtId="166" fontId="9" fillId="5" borderId="3" xfId="0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vertical="center"/>
    </xf>
    <xf numFmtId="166" fontId="9" fillId="5" borderId="3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166" fontId="11" fillId="7" borderId="3" xfId="0" applyNumberFormat="1" applyFont="1" applyFill="1" applyBorder="1" applyAlignment="1">
      <alignment horizontal="center" vertical="center"/>
    </xf>
    <xf numFmtId="166" fontId="9" fillId="6" borderId="3" xfId="0" applyNumberFormat="1" applyFont="1" applyFill="1" applyBorder="1" applyAlignment="1">
      <alignment horizontal="center" vertical="center"/>
    </xf>
    <xf numFmtId="167" fontId="9" fillId="6" borderId="1" xfId="0" applyNumberFormat="1" applyFont="1" applyFill="1" applyBorder="1" applyAlignment="1">
      <alignment vertical="center"/>
    </xf>
    <xf numFmtId="167" fontId="11" fillId="7" borderId="1" xfId="0" applyNumberFormat="1" applyFont="1" applyFill="1" applyBorder="1" applyAlignment="1">
      <alignment vertical="center"/>
    </xf>
    <xf numFmtId="166" fontId="11" fillId="7" borderId="3" xfId="0" applyNumberFormat="1" applyFont="1" applyFill="1" applyBorder="1" applyAlignment="1">
      <alignment horizontal="center" vertical="center" wrapText="1"/>
    </xf>
    <xf numFmtId="167" fontId="11" fillId="7" borderId="1" xfId="0" applyNumberFormat="1" applyFont="1" applyFill="1" applyBorder="1" applyAlignment="1">
      <alignment vertical="center" wrapText="1"/>
    </xf>
    <xf numFmtId="166" fontId="11" fillId="7" borderId="1" xfId="0" applyNumberFormat="1" applyFont="1" applyFill="1" applyBorder="1" applyAlignment="1">
      <alignment horizontal="center" vertical="center"/>
    </xf>
    <xf numFmtId="166" fontId="9" fillId="6" borderId="3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right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vertical="center"/>
    </xf>
    <xf numFmtId="166" fontId="11" fillId="3" borderId="3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vertical="center" wrapText="1"/>
    </xf>
    <xf numFmtId="166" fontId="9" fillId="3" borderId="3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vertical="center"/>
    </xf>
    <xf numFmtId="166" fontId="14" fillId="4" borderId="3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vertical="center"/>
    </xf>
    <xf numFmtId="166" fontId="14" fillId="4" borderId="3" xfId="0" applyNumberFormat="1" applyFont="1" applyFill="1" applyBorder="1" applyAlignment="1">
      <alignment horizontal="center" vertical="center" wrapText="1"/>
    </xf>
    <xf numFmtId="167" fontId="14" fillId="4" borderId="1" xfId="0" applyNumberFormat="1" applyFont="1" applyFill="1" applyBorder="1" applyAlignment="1">
      <alignment vertical="center" wrapText="1"/>
    </xf>
    <xf numFmtId="0" fontId="15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right"/>
    </xf>
    <xf numFmtId="0" fontId="15" fillId="0" borderId="0" xfId="0" quotePrefix="1" applyFont="1" applyAlignment="1">
      <alignment horizontal="left"/>
    </xf>
    <xf numFmtId="0" fontId="0" fillId="0" borderId="0" xfId="0" applyNumberFormat="1"/>
    <xf numFmtId="0" fontId="10" fillId="3" borderId="1" xfId="0" applyNumberFormat="1" applyFont="1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0" fontId="10" fillId="6" borderId="2" xfId="0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3" fillId="6" borderId="1" xfId="0" applyNumberFormat="1" applyFont="1" applyFill="1" applyBorder="1" applyAlignment="1">
      <alignment horizontal="left" vertical="center" wrapText="1"/>
    </xf>
    <xf numFmtId="0" fontId="13" fillId="6" borderId="2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left" vertical="center" wrapText="1"/>
    </xf>
    <xf numFmtId="0" fontId="10" fillId="7" borderId="2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left" vertical="center" wrapText="1"/>
    </xf>
    <xf numFmtId="0" fontId="13" fillId="7" borderId="2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13" fillId="4" borderId="2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164" fontId="2" fillId="8" borderId="10" xfId="0" applyNumberFormat="1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vertical="center"/>
    </xf>
    <xf numFmtId="0" fontId="13" fillId="3" borderId="1" xfId="0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164" fontId="2" fillId="7" borderId="10" xfId="0" applyNumberFormat="1" applyFont="1" applyFill="1" applyBorder="1" applyAlignment="1">
      <alignment horizontal="center" vertical="top"/>
    </xf>
    <xf numFmtId="0" fontId="10" fillId="7" borderId="2" xfId="0" applyNumberFormat="1" applyFont="1" applyFill="1" applyBorder="1" applyAlignment="1">
      <alignment horizontal="right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166" fontId="9" fillId="6" borderId="5" xfId="0" applyNumberFormat="1" applyFont="1" applyFill="1" applyBorder="1" applyAlignment="1">
      <alignment horizontal="center" vertical="center"/>
    </xf>
    <xf numFmtId="167" fontId="9" fillId="6" borderId="6" xfId="0" applyNumberFormat="1" applyFont="1" applyFill="1" applyBorder="1" applyAlignment="1">
      <alignment vertical="center"/>
    </xf>
    <xf numFmtId="0" fontId="10" fillId="3" borderId="2" xfId="0" applyNumberFormat="1" applyFont="1" applyFill="1" applyBorder="1" applyAlignment="1">
      <alignment horizontal="right" vertical="center" wrapText="1"/>
    </xf>
    <xf numFmtId="166" fontId="11" fillId="3" borderId="1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6">
    <dxf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rgb="FFE6E6E6"/>
      </font>
      <fill>
        <patternFill>
          <bgColor rgb="FFE6E6E6"/>
        </patternFill>
      </fill>
      <border>
        <bottom style="thin">
          <color rgb="FFE6E6E6"/>
        </bottom>
      </border>
    </dxf>
    <dxf>
      <numFmt numFmtId="19" formatCode="dd/mm/yyyy"/>
    </dxf>
    <dxf>
      <numFmt numFmtId="19" formatCode="dd/mm/yyyy"/>
    </dxf>
    <dxf>
      <numFmt numFmtId="19" formatCode="dd/mm/yyyy"/>
    </dxf>
    <dxf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rgb="FFE6E6E6"/>
      </font>
      <fill>
        <patternFill>
          <bgColor rgb="FFE6E6E6"/>
        </patternFill>
      </fill>
      <border>
        <bottom style="thin">
          <color rgb="FFE6E6E6"/>
        </bottom>
      </border>
    </dxf>
    <dxf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rgb="FFE6E6E6"/>
      </font>
      <fill>
        <patternFill>
          <bgColor rgb="FFE6E6E6"/>
        </patternFill>
      </fill>
      <border>
        <bottom style="thin">
          <color rgb="FFE6E6E6"/>
        </bottom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thick">
          <color rgb="FF0000FF"/>
        </left>
        <right style="thick">
          <color rgb="FF0000FF"/>
        </right>
        <top style="thick">
          <color rgb="FF0000FF"/>
        </top>
        <bottom style="thick">
          <color rgb="FF0000FF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9 2" pivot="0" count="8" xr9:uid="{EE5BA503-F06D-45A4-A11D-624EFE2B085A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size="2" dxfId="10"/>
      <tableStyleElement type="secondRowStripe" size="2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E6E6E6"/>
      <color rgb="FFFF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2" name="Kalenderpedia">
          <a:extLst>
            <a:ext uri="{FF2B5EF4-FFF2-40B4-BE49-F238E27FC236}">
              <a16:creationId xmlns:a16="http://schemas.microsoft.com/office/drawing/2014/main" id="{4436F5C6-697F-4983-B795-0303708B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1034" name="Kalenderpedia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3" name="Kalenderpedia">
          <a:extLst>
            <a:ext uri="{FF2B5EF4-FFF2-40B4-BE49-F238E27FC236}">
              <a16:creationId xmlns:a16="http://schemas.microsoft.com/office/drawing/2014/main" id="{6C86F38E-B536-4774-A291-D41B766A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4" name="Kalenderpedia">
          <a:extLst>
            <a:ext uri="{FF2B5EF4-FFF2-40B4-BE49-F238E27FC236}">
              <a16:creationId xmlns:a16="http://schemas.microsoft.com/office/drawing/2014/main" id="{E9DB58CD-E148-4AC4-AED5-AD302064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5" name="Kalenderpedia">
          <a:extLst>
            <a:ext uri="{FF2B5EF4-FFF2-40B4-BE49-F238E27FC236}">
              <a16:creationId xmlns:a16="http://schemas.microsoft.com/office/drawing/2014/main" id="{8BC51D8D-FE38-461D-AA31-CA340DF5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6" name="Kalenderpedia">
          <a:extLst>
            <a:ext uri="{FF2B5EF4-FFF2-40B4-BE49-F238E27FC236}">
              <a16:creationId xmlns:a16="http://schemas.microsoft.com/office/drawing/2014/main" id="{61A06F41-378D-4211-BFD5-CC2CE03A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266701</xdr:colOff>
      <xdr:row>0</xdr:row>
      <xdr:rowOff>130769</xdr:rowOff>
    </xdr:from>
    <xdr:to>
      <xdr:col>47</xdr:col>
      <xdr:colOff>171448</xdr:colOff>
      <xdr:row>0</xdr:row>
      <xdr:rowOff>402630</xdr:rowOff>
    </xdr:to>
    <xdr:pic>
      <xdr:nvPicPr>
        <xdr:cNvPr id="7" name="Kalenderpedia">
          <a:extLst>
            <a:ext uri="{FF2B5EF4-FFF2-40B4-BE49-F238E27FC236}">
              <a16:creationId xmlns:a16="http://schemas.microsoft.com/office/drawing/2014/main" id="{30B7C319-572D-4126-8F9B-28FA5F71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6" y="130769"/>
          <a:ext cx="1295397" cy="2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559B8E-6355-4197-B9FE-CFE52C86D6F3}" name="TabFeiertage" displayName="TabFeiertage" ref="A3:C25" totalsRowShown="0">
  <autoFilter ref="A3:C25" xr:uid="{628F62F9-10B5-4F90-B714-5E9DC1DCDBF2}"/>
  <tableColumns count="3">
    <tableColumn id="1" xr3:uid="{6D9A3A72-8305-46F8-BCE1-81D50D58CEFA}" name="Datum" dataDxfId="4"/>
    <tableColumn id="2" xr3:uid="{7BED6D4C-2ECB-45BC-92DC-CEBA1261362E}" name="Feiertag"/>
    <tableColumn id="3" xr3:uid="{88D779AB-032D-4E64-A84D-EC358D75C51F}" name="Wochentag">
      <calculatedColumnFormula>TEXT(TabFeiertage[[#This Row],[Datum]],"TTT")</calculatedColumnFormula>
    </tableColumn>
  </tableColumns>
  <tableStyleInfo name="TableStyleMedium9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0906C8-3C5D-4DFC-BB2C-739C3FC1AFE3}" name="TabFerien" displayName="TabFerien" ref="A29:C37" totalsRowShown="0">
  <autoFilter ref="A29:C37" xr:uid="{ECAF6509-1AE8-42C3-ACE6-6C5D8BBC967E}"/>
  <tableColumns count="3">
    <tableColumn id="1" xr3:uid="{7EE2A398-C880-43A3-BFB8-CBDB9B878618}" name="DatumVon" dataDxfId="3"/>
    <tableColumn id="2" xr3:uid="{C2014B14-9F5C-4F4A-AD11-CE09727FEB2D}" name="Ferien"/>
    <tableColumn id="3" xr3:uid="{CCC6197A-1ED7-4D27-AD8B-8A37F99DDBBA}" name="DatumBis" dataDxfId="2"/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lenderpedia.de/" TargetMode="External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lenderpedia.de/" TargetMode="External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AC30-9382-48A4-AA8E-E11911A25E01}">
  <sheetPr codeName="Tabelle1">
    <pageSetUpPr fitToPage="1"/>
  </sheetPr>
  <dimension ref="A1:AX34"/>
  <sheetViews>
    <sheetView showGridLines="0" tabSelected="1" zoomScale="90" zoomScaleNormal="90" workbookViewId="0">
      <selection activeCell="I9" sqref="I9"/>
    </sheetView>
  </sheetViews>
  <sheetFormatPr baseColWidth="10" defaultColWidth="9.140625" defaultRowHeight="12.75" x14ac:dyDescent="0.2"/>
  <cols>
    <col min="1" max="1" width="3.28515625" customWidth="1"/>
    <col min="2" max="2" width="4" customWidth="1"/>
    <col min="3" max="3" width="5.42578125" customWidth="1"/>
    <col min="4" max="4" width="2.7109375" customWidth="1"/>
    <col min="5" max="5" width="3.28515625" customWidth="1"/>
    <col min="6" max="6" width="4" customWidth="1"/>
    <col min="7" max="7" width="5.42578125" customWidth="1"/>
    <col min="8" max="8" width="2.7109375" customWidth="1"/>
    <col min="9" max="9" width="3.28515625" customWidth="1"/>
    <col min="10" max="10" width="4" customWidth="1"/>
    <col min="11" max="11" width="5.42578125" customWidth="1"/>
    <col min="12" max="12" width="2.7109375" customWidth="1"/>
    <col min="13" max="13" width="3.28515625" customWidth="1"/>
    <col min="14" max="14" width="4" customWidth="1"/>
    <col min="15" max="15" width="5.42578125" customWidth="1"/>
    <col min="16" max="16" width="2.7109375" customWidth="1"/>
    <col min="17" max="17" width="3.28515625" customWidth="1"/>
    <col min="18" max="18" width="4" customWidth="1"/>
    <col min="19" max="19" width="5.42578125" customWidth="1"/>
    <col min="20" max="20" width="2.7109375" customWidth="1"/>
    <col min="21" max="21" width="3.28515625" customWidth="1"/>
    <col min="22" max="22" width="4" customWidth="1"/>
    <col min="23" max="23" width="5.42578125" customWidth="1"/>
    <col min="24" max="24" width="2.7109375" customWidth="1"/>
    <col min="25" max="25" width="3.28515625" customWidth="1"/>
    <col min="26" max="26" width="4" customWidth="1"/>
    <col min="27" max="27" width="5.42578125" customWidth="1"/>
    <col min="28" max="28" width="2.7109375" customWidth="1"/>
    <col min="29" max="29" width="3.28515625" customWidth="1"/>
    <col min="30" max="30" width="4" customWidth="1"/>
    <col min="31" max="31" width="5.42578125" customWidth="1"/>
    <col min="32" max="32" width="2.7109375" customWidth="1"/>
    <col min="33" max="33" width="3.28515625" customWidth="1"/>
    <col min="34" max="34" width="4" customWidth="1"/>
    <col min="35" max="35" width="5.42578125" customWidth="1"/>
    <col min="36" max="36" width="2.7109375" customWidth="1"/>
    <col min="37" max="37" width="3.28515625" customWidth="1"/>
    <col min="38" max="38" width="4" customWidth="1"/>
    <col min="39" max="39" width="5.42578125" customWidth="1"/>
    <col min="40" max="40" width="2.7109375" customWidth="1"/>
    <col min="41" max="41" width="3.28515625" customWidth="1"/>
    <col min="42" max="42" width="4" customWidth="1"/>
    <col min="43" max="43" width="5.42578125" customWidth="1"/>
    <col min="44" max="44" width="2.7109375" customWidth="1"/>
    <col min="45" max="45" width="3.28515625" customWidth="1"/>
    <col min="46" max="46" width="4" customWidth="1"/>
    <col min="47" max="47" width="5.42578125" customWidth="1"/>
    <col min="48" max="48" width="2.7109375" customWidth="1"/>
    <col min="50" max="50" width="10.28515625" bestFit="1" customWidth="1"/>
  </cols>
  <sheetData>
    <row r="1" spans="1:50" ht="52.5" customHeight="1" x14ac:dyDescent="0.2">
      <c r="A1" s="93">
        <v>2021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4"/>
      <c r="AU1" s="3"/>
      <c r="AV1" s="3"/>
    </row>
    <row r="2" spans="1:50" s="1" customFormat="1" ht="24" customHeight="1" x14ac:dyDescent="0.2">
      <c r="A2" s="94">
        <f>DATE($A$1,(COLUMN()-1)/4+1,1)</f>
        <v>44197</v>
      </c>
      <c r="B2" s="94"/>
      <c r="C2" s="94"/>
      <c r="D2" s="94"/>
      <c r="E2" s="94">
        <f>DATE($A$1,(COLUMN()-1)/4+1,1)</f>
        <v>44228</v>
      </c>
      <c r="F2" s="94"/>
      <c r="G2" s="94"/>
      <c r="H2" s="94"/>
      <c r="I2" s="94">
        <f>DATE($A$1,(COLUMN()-1)/4+1,1)</f>
        <v>44256</v>
      </c>
      <c r="J2" s="94"/>
      <c r="K2" s="94"/>
      <c r="L2" s="94"/>
      <c r="M2" s="94">
        <f>DATE($A$1,(COLUMN()-1)/4+1,1)</f>
        <v>44287</v>
      </c>
      <c r="N2" s="94"/>
      <c r="O2" s="94"/>
      <c r="P2" s="94"/>
      <c r="Q2" s="94">
        <f>DATE($A$1,(COLUMN()-1)/4+1,1)</f>
        <v>44317</v>
      </c>
      <c r="R2" s="94"/>
      <c r="S2" s="94"/>
      <c r="T2" s="94"/>
      <c r="U2" s="94">
        <f>DATE($A$1,(COLUMN()-1)/4+1,1)</f>
        <v>44348</v>
      </c>
      <c r="V2" s="94"/>
      <c r="W2" s="94"/>
      <c r="X2" s="94"/>
      <c r="Y2" s="94">
        <f>DATE($A$1,(COLUMN()-1)/4+1,1)</f>
        <v>44378</v>
      </c>
      <c r="Z2" s="94"/>
      <c r="AA2" s="94"/>
      <c r="AB2" s="94"/>
      <c r="AC2" s="94">
        <f>DATE($A$1,(COLUMN()-1)/4+1,1)</f>
        <v>44409</v>
      </c>
      <c r="AD2" s="94"/>
      <c r="AE2" s="94"/>
      <c r="AF2" s="94"/>
      <c r="AG2" s="94">
        <f>DATE($A$1,(COLUMN()-1)/4+1,1)</f>
        <v>44440</v>
      </c>
      <c r="AH2" s="94"/>
      <c r="AI2" s="94"/>
      <c r="AJ2" s="94"/>
      <c r="AK2" s="94">
        <f>DATE($A$1,(COLUMN()-1)/4+1,1)</f>
        <v>44470</v>
      </c>
      <c r="AL2" s="94"/>
      <c r="AM2" s="94"/>
      <c r="AN2" s="94"/>
      <c r="AO2" s="94">
        <f>DATE($A$1,(COLUMN()-1)/4+1,1)</f>
        <v>44501</v>
      </c>
      <c r="AP2" s="94"/>
      <c r="AQ2" s="94"/>
      <c r="AR2" s="94"/>
      <c r="AS2" s="94">
        <f>DATE($A$1,(COLUMN()-1)/4+1,1)</f>
        <v>44531</v>
      </c>
      <c r="AT2" s="94"/>
      <c r="AU2" s="94"/>
      <c r="AV2" s="94"/>
    </row>
    <row r="3" spans="1:50" s="1" customFormat="1" ht="21" customHeight="1" x14ac:dyDescent="0.2">
      <c r="A3" s="47">
        <f>A2</f>
        <v>44197</v>
      </c>
      <c r="B3" s="48">
        <f>WEEKDAY(A3,1)</f>
        <v>6</v>
      </c>
      <c r="C3" s="103" t="s">
        <v>4</v>
      </c>
      <c r="D3" s="104"/>
      <c r="E3" s="28">
        <f>E2</f>
        <v>44228</v>
      </c>
      <c r="F3" s="31">
        <f>WEEKDAY(E3,1)</f>
        <v>2</v>
      </c>
      <c r="G3" s="61"/>
      <c r="H3" s="106">
        <v>5</v>
      </c>
      <c r="I3" s="28">
        <f>I2</f>
        <v>44256</v>
      </c>
      <c r="J3" s="31">
        <f>WEEKDAY(I3,1)</f>
        <v>2</v>
      </c>
      <c r="K3" s="61"/>
      <c r="L3" s="106">
        <v>9</v>
      </c>
      <c r="M3" s="39">
        <f>M2</f>
        <v>44287</v>
      </c>
      <c r="N3" s="40">
        <f>WEEKDAY(M3,1)</f>
        <v>5</v>
      </c>
      <c r="O3" s="67"/>
      <c r="P3" s="68"/>
      <c r="Q3" s="47">
        <f>Q2</f>
        <v>44317</v>
      </c>
      <c r="R3" s="48">
        <f>WEEKDAY(Q3,1)</f>
        <v>7</v>
      </c>
      <c r="S3" s="89" t="s">
        <v>2</v>
      </c>
      <c r="T3" s="90"/>
      <c r="U3" s="39">
        <f>U2</f>
        <v>44348</v>
      </c>
      <c r="V3" s="40">
        <f>WEEKDAY(U3,1)</f>
        <v>3</v>
      </c>
      <c r="W3" s="69"/>
      <c r="X3" s="70"/>
      <c r="Y3" s="28">
        <f>Y2</f>
        <v>44378</v>
      </c>
      <c r="Z3" s="31">
        <f>WEEKDAY(Y3,1)</f>
        <v>5</v>
      </c>
      <c r="AA3" s="77"/>
      <c r="AB3" s="78"/>
      <c r="AC3" s="29">
        <f>AC2</f>
        <v>44409</v>
      </c>
      <c r="AD3" s="30">
        <f>WEEKDAY(AC3,1)</f>
        <v>1</v>
      </c>
      <c r="AE3" s="71"/>
      <c r="AF3" s="72"/>
      <c r="AG3" s="39">
        <f>AG2</f>
        <v>44440</v>
      </c>
      <c r="AH3" s="40">
        <f>WEEKDAY(AG3,1)</f>
        <v>4</v>
      </c>
      <c r="AI3" s="83"/>
      <c r="AJ3" s="84"/>
      <c r="AK3" s="28">
        <f>AK2</f>
        <v>44470</v>
      </c>
      <c r="AL3" s="31">
        <f>WEEKDAY(AK3,1)</f>
        <v>6</v>
      </c>
      <c r="AM3" s="85"/>
      <c r="AN3" s="86"/>
      <c r="AO3" s="47">
        <f>AO2</f>
        <v>44501</v>
      </c>
      <c r="AP3" s="48">
        <f>WEEKDAY(AO3,1)</f>
        <v>2</v>
      </c>
      <c r="AQ3" s="62" t="s">
        <v>33</v>
      </c>
      <c r="AR3" s="27">
        <v>44</v>
      </c>
      <c r="AS3" s="28">
        <f>AS2</f>
        <v>44531</v>
      </c>
      <c r="AT3" s="31">
        <f>WEEKDAY(AS3,1)</f>
        <v>4</v>
      </c>
      <c r="AU3" s="85"/>
      <c r="AV3" s="86"/>
    </row>
    <row r="4" spans="1:50" s="1" customFormat="1" ht="21" customHeight="1" x14ac:dyDescent="0.2">
      <c r="A4" s="45">
        <f>A3+1</f>
        <v>44198</v>
      </c>
      <c r="B4" s="46">
        <f t="shared" ref="B4:B33" si="0">WEEKDAY(A4,1)</f>
        <v>7</v>
      </c>
      <c r="C4" s="67"/>
      <c r="D4" s="68"/>
      <c r="E4" s="28">
        <f>E3+1</f>
        <v>44229</v>
      </c>
      <c r="F4" s="31">
        <f t="shared" ref="F4:F31" si="1">WEEKDAY(E4,1)</f>
        <v>3</v>
      </c>
      <c r="G4" s="87"/>
      <c r="H4" s="88"/>
      <c r="I4" s="28">
        <f>I3+1</f>
        <v>44257</v>
      </c>
      <c r="J4" s="31">
        <f t="shared" ref="J4:J33" si="2">WEEKDAY(I4,1)</f>
        <v>3</v>
      </c>
      <c r="K4" s="77"/>
      <c r="L4" s="78"/>
      <c r="M4" s="47">
        <f>M3+1</f>
        <v>44288</v>
      </c>
      <c r="N4" s="48">
        <f t="shared" ref="N4:N32" si="3">WEEKDAY(M4,1)</f>
        <v>6</v>
      </c>
      <c r="O4" s="89" t="s">
        <v>3</v>
      </c>
      <c r="P4" s="90"/>
      <c r="Q4" s="29">
        <f>Q3+1</f>
        <v>44318</v>
      </c>
      <c r="R4" s="30">
        <f t="shared" ref="R4:R33" si="4">WEEKDAY(Q4,1)</f>
        <v>1</v>
      </c>
      <c r="S4" s="71"/>
      <c r="T4" s="72"/>
      <c r="U4" s="39">
        <f>U3+1</f>
        <v>44349</v>
      </c>
      <c r="V4" s="40">
        <f t="shared" ref="V4:V32" si="5">WEEKDAY(U4,1)</f>
        <v>4</v>
      </c>
      <c r="W4" s="83"/>
      <c r="X4" s="84"/>
      <c r="Y4" s="28">
        <f>Y3+1</f>
        <v>44379</v>
      </c>
      <c r="Z4" s="31">
        <f t="shared" ref="Z4:Z33" si="6">WEEKDAY(Y4,1)</f>
        <v>6</v>
      </c>
      <c r="AA4" s="85"/>
      <c r="AB4" s="86"/>
      <c r="AC4" s="39">
        <f>AC3+1</f>
        <v>44410</v>
      </c>
      <c r="AD4" s="40">
        <f t="shared" ref="AD4:AD33" si="7">WEEKDAY(AC4,1)</f>
        <v>2</v>
      </c>
      <c r="AE4" s="60"/>
      <c r="AF4" s="110">
        <v>31</v>
      </c>
      <c r="AG4" s="39">
        <f>AG3+1</f>
        <v>44441</v>
      </c>
      <c r="AH4" s="40">
        <f t="shared" ref="AH4:AH32" si="8">WEEKDAY(AG4,1)</f>
        <v>5</v>
      </c>
      <c r="AI4" s="67"/>
      <c r="AJ4" s="68"/>
      <c r="AK4" s="22">
        <f>AK3+1</f>
        <v>44471</v>
      </c>
      <c r="AL4" s="23">
        <f t="shared" ref="AL4:AL33" si="9">WEEKDAY(AK4,1)</f>
        <v>7</v>
      </c>
      <c r="AM4" s="65"/>
      <c r="AN4" s="66"/>
      <c r="AO4" s="39">
        <f>AO3+1</f>
        <v>44502</v>
      </c>
      <c r="AP4" s="40">
        <f t="shared" ref="AP4:AP32" si="10">WEEKDAY(AO4,1)</f>
        <v>3</v>
      </c>
      <c r="AQ4" s="67"/>
      <c r="AR4" s="68"/>
      <c r="AS4" s="28">
        <f>AS3+1</f>
        <v>44532</v>
      </c>
      <c r="AT4" s="31">
        <f t="shared" ref="AT4:AT33" si="11">WEEKDAY(AS4,1)</f>
        <v>5</v>
      </c>
      <c r="AU4" s="77"/>
      <c r="AV4" s="78"/>
      <c r="AX4" s="14"/>
    </row>
    <row r="5" spans="1:50" s="19" customFormat="1" ht="21" customHeight="1" x14ac:dyDescent="0.2">
      <c r="A5" s="35">
        <f t="shared" ref="A5:A33" si="12">A4+1</f>
        <v>44199</v>
      </c>
      <c r="B5" s="36">
        <f t="shared" si="0"/>
        <v>1</v>
      </c>
      <c r="C5" s="81"/>
      <c r="D5" s="82"/>
      <c r="E5" s="32">
        <f t="shared" ref="E5:E31" si="13">E4+1</f>
        <v>44230</v>
      </c>
      <c r="F5" s="33">
        <f t="shared" si="1"/>
        <v>4</v>
      </c>
      <c r="G5" s="77"/>
      <c r="H5" s="78"/>
      <c r="I5" s="32">
        <f t="shared" ref="I5:I33" si="14">I4+1</f>
        <v>44258</v>
      </c>
      <c r="J5" s="33">
        <f t="shared" si="2"/>
        <v>4</v>
      </c>
      <c r="K5" s="85"/>
      <c r="L5" s="86"/>
      <c r="M5" s="43">
        <f t="shared" ref="M5:M32" si="15">M4+1</f>
        <v>44289</v>
      </c>
      <c r="N5" s="44">
        <f t="shared" si="3"/>
        <v>7</v>
      </c>
      <c r="O5" s="67"/>
      <c r="P5" s="68"/>
      <c r="Q5" s="32">
        <f t="shared" ref="Q5:Q33" si="16">Q4+1</f>
        <v>44319</v>
      </c>
      <c r="R5" s="33">
        <f t="shared" si="4"/>
        <v>2</v>
      </c>
      <c r="S5" s="61"/>
      <c r="T5" s="106">
        <v>18</v>
      </c>
      <c r="U5" s="49">
        <f t="shared" ref="U5:U32" si="17">U4+1</f>
        <v>44350</v>
      </c>
      <c r="V5" s="50">
        <f t="shared" si="5"/>
        <v>5</v>
      </c>
      <c r="W5" s="103" t="s">
        <v>30</v>
      </c>
      <c r="X5" s="104"/>
      <c r="Y5" s="24">
        <f t="shared" ref="Y5:Y33" si="18">Y4+1</f>
        <v>44380</v>
      </c>
      <c r="Z5" s="25">
        <f t="shared" si="6"/>
        <v>7</v>
      </c>
      <c r="AA5" s="65"/>
      <c r="AB5" s="66"/>
      <c r="AC5" s="41">
        <f t="shared" ref="AC5:AC33" si="19">AC4+1</f>
        <v>44411</v>
      </c>
      <c r="AD5" s="42">
        <f t="shared" si="7"/>
        <v>3</v>
      </c>
      <c r="AE5" s="67"/>
      <c r="AF5" s="68"/>
      <c r="AG5" s="41">
        <f t="shared" ref="AG5:AG32" si="20">AG4+1</f>
        <v>44442</v>
      </c>
      <c r="AH5" s="42">
        <f t="shared" si="8"/>
        <v>6</v>
      </c>
      <c r="AI5" s="83"/>
      <c r="AJ5" s="84"/>
      <c r="AK5" s="35">
        <f t="shared" ref="AK5:AK33" si="21">AK4+1</f>
        <v>44472</v>
      </c>
      <c r="AL5" s="36">
        <f t="shared" si="9"/>
        <v>1</v>
      </c>
      <c r="AM5" s="75" t="s">
        <v>14</v>
      </c>
      <c r="AN5" s="76"/>
      <c r="AO5" s="41">
        <f t="shared" ref="AO5:AO32" si="22">AO4+1</f>
        <v>44503</v>
      </c>
      <c r="AP5" s="42">
        <f t="shared" si="10"/>
        <v>4</v>
      </c>
      <c r="AQ5" s="83"/>
      <c r="AR5" s="84"/>
      <c r="AS5" s="32">
        <f t="shared" ref="AS5:AS33" si="23">AS4+1</f>
        <v>44533</v>
      </c>
      <c r="AT5" s="33">
        <f t="shared" si="11"/>
        <v>6</v>
      </c>
      <c r="AU5" s="85"/>
      <c r="AV5" s="86"/>
      <c r="AX5" s="20"/>
    </row>
    <row r="6" spans="1:50" s="19" customFormat="1" ht="21" customHeight="1" x14ac:dyDescent="0.2">
      <c r="A6" s="41">
        <f t="shared" si="12"/>
        <v>44200</v>
      </c>
      <c r="B6" s="42">
        <f t="shared" si="0"/>
        <v>2</v>
      </c>
      <c r="C6" s="60"/>
      <c r="D6" s="110">
        <v>1</v>
      </c>
      <c r="E6" s="32">
        <f t="shared" si="13"/>
        <v>44231</v>
      </c>
      <c r="F6" s="33">
        <f t="shared" si="1"/>
        <v>5</v>
      </c>
      <c r="G6" s="77"/>
      <c r="H6" s="78"/>
      <c r="I6" s="32">
        <f t="shared" si="14"/>
        <v>44259</v>
      </c>
      <c r="J6" s="33">
        <f t="shared" si="2"/>
        <v>5</v>
      </c>
      <c r="K6" s="79"/>
      <c r="L6" s="80"/>
      <c r="M6" s="35">
        <f t="shared" si="15"/>
        <v>44290</v>
      </c>
      <c r="N6" s="36">
        <f t="shared" si="3"/>
        <v>1</v>
      </c>
      <c r="O6" s="73" t="s">
        <v>6</v>
      </c>
      <c r="P6" s="74"/>
      <c r="Q6" s="32">
        <f t="shared" si="16"/>
        <v>44320</v>
      </c>
      <c r="R6" s="33">
        <f t="shared" si="4"/>
        <v>3</v>
      </c>
      <c r="S6" s="77"/>
      <c r="T6" s="78"/>
      <c r="U6" s="41">
        <f t="shared" si="17"/>
        <v>44351</v>
      </c>
      <c r="V6" s="42">
        <f t="shared" si="5"/>
        <v>6</v>
      </c>
      <c r="W6" s="83"/>
      <c r="X6" s="84"/>
      <c r="Y6" s="35">
        <f t="shared" si="18"/>
        <v>44381</v>
      </c>
      <c r="Z6" s="36">
        <f t="shared" si="6"/>
        <v>1</v>
      </c>
      <c r="AA6" s="71"/>
      <c r="AB6" s="72"/>
      <c r="AC6" s="41">
        <f t="shared" si="19"/>
        <v>44412</v>
      </c>
      <c r="AD6" s="42">
        <f t="shared" si="7"/>
        <v>4</v>
      </c>
      <c r="AE6" s="83"/>
      <c r="AF6" s="84"/>
      <c r="AG6" s="43">
        <f t="shared" si="20"/>
        <v>44443</v>
      </c>
      <c r="AH6" s="44">
        <f t="shared" si="8"/>
        <v>7</v>
      </c>
      <c r="AI6" s="67"/>
      <c r="AJ6" s="68"/>
      <c r="AK6" s="32">
        <f t="shared" si="21"/>
        <v>44473</v>
      </c>
      <c r="AL6" s="33">
        <f t="shared" si="9"/>
        <v>2</v>
      </c>
      <c r="AM6" s="61"/>
      <c r="AN6" s="106">
        <v>40</v>
      </c>
      <c r="AO6" s="41">
        <f t="shared" si="22"/>
        <v>44504</v>
      </c>
      <c r="AP6" s="42">
        <f t="shared" si="10"/>
        <v>5</v>
      </c>
      <c r="AQ6" s="67"/>
      <c r="AR6" s="68"/>
      <c r="AS6" s="24">
        <f t="shared" si="23"/>
        <v>44534</v>
      </c>
      <c r="AT6" s="25">
        <f t="shared" si="11"/>
        <v>7</v>
      </c>
      <c r="AU6" s="65"/>
      <c r="AV6" s="66"/>
    </row>
    <row r="7" spans="1:50" s="1" customFormat="1" ht="21" customHeight="1" x14ac:dyDescent="0.2">
      <c r="A7" s="39">
        <f t="shared" si="12"/>
        <v>44201</v>
      </c>
      <c r="B7" s="40">
        <f t="shared" si="0"/>
        <v>3</v>
      </c>
      <c r="C7" s="83"/>
      <c r="D7" s="84"/>
      <c r="E7" s="28">
        <f t="shared" si="13"/>
        <v>44232</v>
      </c>
      <c r="F7" s="31">
        <f t="shared" si="1"/>
        <v>6</v>
      </c>
      <c r="G7" s="77"/>
      <c r="H7" s="78"/>
      <c r="I7" s="28">
        <f t="shared" si="14"/>
        <v>44260</v>
      </c>
      <c r="J7" s="31">
        <f t="shared" si="2"/>
        <v>6</v>
      </c>
      <c r="K7" s="85"/>
      <c r="L7" s="86"/>
      <c r="M7" s="47">
        <f t="shared" si="15"/>
        <v>44291</v>
      </c>
      <c r="N7" s="48">
        <f t="shared" si="3"/>
        <v>2</v>
      </c>
      <c r="O7" s="62" t="s">
        <v>36</v>
      </c>
      <c r="P7" s="27">
        <v>14</v>
      </c>
      <c r="Q7" s="28">
        <f t="shared" si="16"/>
        <v>44321</v>
      </c>
      <c r="R7" s="31">
        <f t="shared" si="4"/>
        <v>4</v>
      </c>
      <c r="S7" s="85"/>
      <c r="T7" s="86"/>
      <c r="U7" s="45">
        <f t="shared" si="17"/>
        <v>44352</v>
      </c>
      <c r="V7" s="46">
        <f t="shared" si="5"/>
        <v>7</v>
      </c>
      <c r="W7" s="67"/>
      <c r="X7" s="68"/>
      <c r="Y7" s="28">
        <f t="shared" si="18"/>
        <v>44382</v>
      </c>
      <c r="Z7" s="31">
        <f t="shared" si="6"/>
        <v>2</v>
      </c>
      <c r="AA7" s="61"/>
      <c r="AB7" s="106">
        <v>27</v>
      </c>
      <c r="AC7" s="39">
        <f t="shared" si="19"/>
        <v>44413</v>
      </c>
      <c r="AD7" s="40">
        <f t="shared" si="7"/>
        <v>5</v>
      </c>
      <c r="AE7" s="67"/>
      <c r="AF7" s="68"/>
      <c r="AG7" s="29">
        <f t="shared" si="20"/>
        <v>44444</v>
      </c>
      <c r="AH7" s="30">
        <f t="shared" si="8"/>
        <v>1</v>
      </c>
      <c r="AI7" s="71"/>
      <c r="AJ7" s="72"/>
      <c r="AK7" s="28">
        <f t="shared" si="21"/>
        <v>44474</v>
      </c>
      <c r="AL7" s="31">
        <f t="shared" si="9"/>
        <v>3</v>
      </c>
      <c r="AM7" s="77"/>
      <c r="AN7" s="78"/>
      <c r="AO7" s="39">
        <f t="shared" si="22"/>
        <v>44505</v>
      </c>
      <c r="AP7" s="40">
        <f t="shared" si="10"/>
        <v>6</v>
      </c>
      <c r="AQ7" s="83"/>
      <c r="AR7" s="84"/>
      <c r="AS7" s="29">
        <f t="shared" si="23"/>
        <v>44535</v>
      </c>
      <c r="AT7" s="30">
        <f t="shared" si="11"/>
        <v>1</v>
      </c>
      <c r="AU7" s="71"/>
      <c r="AV7" s="72"/>
    </row>
    <row r="8" spans="1:50" s="1" customFormat="1" ht="21" customHeight="1" x14ac:dyDescent="0.2">
      <c r="A8" s="47">
        <f t="shared" si="12"/>
        <v>44202</v>
      </c>
      <c r="B8" s="48">
        <f t="shared" si="0"/>
        <v>4</v>
      </c>
      <c r="C8" s="91" t="s">
        <v>12</v>
      </c>
      <c r="D8" s="92"/>
      <c r="E8" s="22">
        <f t="shared" si="13"/>
        <v>44233</v>
      </c>
      <c r="F8" s="23">
        <f t="shared" si="1"/>
        <v>7</v>
      </c>
      <c r="G8" s="65"/>
      <c r="H8" s="66"/>
      <c r="I8" s="22">
        <f t="shared" si="14"/>
        <v>44261</v>
      </c>
      <c r="J8" s="23">
        <f t="shared" si="2"/>
        <v>7</v>
      </c>
      <c r="K8" s="65"/>
      <c r="L8" s="66"/>
      <c r="M8" s="39">
        <f t="shared" si="15"/>
        <v>44292</v>
      </c>
      <c r="N8" s="40">
        <f t="shared" si="3"/>
        <v>3</v>
      </c>
      <c r="O8" s="67"/>
      <c r="P8" s="68"/>
      <c r="Q8" s="28">
        <f t="shared" si="16"/>
        <v>44322</v>
      </c>
      <c r="R8" s="31">
        <f t="shared" si="4"/>
        <v>5</v>
      </c>
      <c r="S8" s="77"/>
      <c r="T8" s="78"/>
      <c r="U8" s="29">
        <f t="shared" si="17"/>
        <v>44353</v>
      </c>
      <c r="V8" s="30">
        <f t="shared" si="5"/>
        <v>1</v>
      </c>
      <c r="W8" s="75"/>
      <c r="X8" s="76"/>
      <c r="Y8" s="28">
        <f t="shared" si="18"/>
        <v>44383</v>
      </c>
      <c r="Z8" s="31">
        <f t="shared" si="6"/>
        <v>3</v>
      </c>
      <c r="AA8" s="77"/>
      <c r="AB8" s="78"/>
      <c r="AC8" s="39">
        <f t="shared" si="19"/>
        <v>44414</v>
      </c>
      <c r="AD8" s="40">
        <f t="shared" si="7"/>
        <v>6</v>
      </c>
      <c r="AE8" s="83"/>
      <c r="AF8" s="84"/>
      <c r="AG8" s="39">
        <f t="shared" si="20"/>
        <v>44445</v>
      </c>
      <c r="AH8" s="40">
        <f t="shared" si="8"/>
        <v>2</v>
      </c>
      <c r="AI8" s="60"/>
      <c r="AJ8" s="110">
        <v>36</v>
      </c>
      <c r="AK8" s="28">
        <f t="shared" si="21"/>
        <v>44475</v>
      </c>
      <c r="AL8" s="31">
        <f t="shared" si="9"/>
        <v>4</v>
      </c>
      <c r="AM8" s="85"/>
      <c r="AN8" s="86"/>
      <c r="AO8" s="45">
        <f t="shared" si="22"/>
        <v>44506</v>
      </c>
      <c r="AP8" s="46">
        <f t="shared" si="10"/>
        <v>7</v>
      </c>
      <c r="AQ8" s="67"/>
      <c r="AR8" s="68"/>
      <c r="AS8" s="28">
        <f t="shared" si="23"/>
        <v>44536</v>
      </c>
      <c r="AT8" s="31">
        <f t="shared" si="11"/>
        <v>2</v>
      </c>
      <c r="AU8" s="61"/>
      <c r="AV8" s="106">
        <v>49</v>
      </c>
    </row>
    <row r="9" spans="1:50" s="1" customFormat="1" ht="21" customHeight="1" x14ac:dyDescent="0.2">
      <c r="A9" s="39">
        <f t="shared" si="12"/>
        <v>44203</v>
      </c>
      <c r="B9" s="40">
        <f t="shared" si="0"/>
        <v>5</v>
      </c>
      <c r="C9" s="69"/>
      <c r="D9" s="70"/>
      <c r="E9" s="29">
        <f t="shared" si="13"/>
        <v>44234</v>
      </c>
      <c r="F9" s="30">
        <f t="shared" si="1"/>
        <v>1</v>
      </c>
      <c r="G9" s="71"/>
      <c r="H9" s="72"/>
      <c r="I9" s="29">
        <f t="shared" si="14"/>
        <v>44262</v>
      </c>
      <c r="J9" s="30">
        <f t="shared" si="2"/>
        <v>1</v>
      </c>
      <c r="K9" s="71"/>
      <c r="L9" s="72"/>
      <c r="M9" s="39">
        <f t="shared" si="15"/>
        <v>44293</v>
      </c>
      <c r="N9" s="40">
        <f t="shared" si="3"/>
        <v>4</v>
      </c>
      <c r="O9" s="83"/>
      <c r="P9" s="84"/>
      <c r="Q9" s="28">
        <f t="shared" si="16"/>
        <v>44323</v>
      </c>
      <c r="R9" s="31">
        <f t="shared" si="4"/>
        <v>6</v>
      </c>
      <c r="S9" s="85"/>
      <c r="T9" s="86"/>
      <c r="U9" s="28">
        <f t="shared" si="17"/>
        <v>44354</v>
      </c>
      <c r="V9" s="31">
        <f t="shared" si="5"/>
        <v>2</v>
      </c>
      <c r="W9" s="61"/>
      <c r="X9" s="106">
        <v>23</v>
      </c>
      <c r="Y9" s="28">
        <f t="shared" si="18"/>
        <v>44384</v>
      </c>
      <c r="Z9" s="31">
        <f t="shared" si="6"/>
        <v>4</v>
      </c>
      <c r="AA9" s="85"/>
      <c r="AB9" s="86"/>
      <c r="AC9" s="45">
        <f t="shared" si="19"/>
        <v>44415</v>
      </c>
      <c r="AD9" s="46">
        <f t="shared" si="7"/>
        <v>7</v>
      </c>
      <c r="AE9" s="67"/>
      <c r="AF9" s="68"/>
      <c r="AG9" s="39">
        <f t="shared" si="20"/>
        <v>44446</v>
      </c>
      <c r="AH9" s="40">
        <f t="shared" si="8"/>
        <v>3</v>
      </c>
      <c r="AI9" s="67"/>
      <c r="AJ9" s="68"/>
      <c r="AK9" s="28">
        <f t="shared" si="21"/>
        <v>44476</v>
      </c>
      <c r="AL9" s="31">
        <f t="shared" si="9"/>
        <v>5</v>
      </c>
      <c r="AM9" s="77"/>
      <c r="AN9" s="78"/>
      <c r="AO9" s="29">
        <f t="shared" si="22"/>
        <v>44507</v>
      </c>
      <c r="AP9" s="30">
        <f t="shared" si="10"/>
        <v>1</v>
      </c>
      <c r="AQ9" s="71"/>
      <c r="AR9" s="72"/>
      <c r="AS9" s="28">
        <f t="shared" si="23"/>
        <v>44537</v>
      </c>
      <c r="AT9" s="31">
        <f t="shared" si="11"/>
        <v>3</v>
      </c>
      <c r="AU9" s="77"/>
      <c r="AV9" s="78"/>
    </row>
    <row r="10" spans="1:50" s="1" customFormat="1" ht="21" customHeight="1" x14ac:dyDescent="0.2">
      <c r="A10" s="39">
        <f t="shared" si="12"/>
        <v>44204</v>
      </c>
      <c r="B10" s="40">
        <f t="shared" si="0"/>
        <v>6</v>
      </c>
      <c r="C10" s="69"/>
      <c r="D10" s="70"/>
      <c r="E10" s="28">
        <f t="shared" si="13"/>
        <v>44235</v>
      </c>
      <c r="F10" s="31">
        <f t="shared" si="1"/>
        <v>2</v>
      </c>
      <c r="G10" s="61"/>
      <c r="H10" s="106">
        <v>6</v>
      </c>
      <c r="I10" s="28">
        <f t="shared" si="14"/>
        <v>44263</v>
      </c>
      <c r="J10" s="31">
        <f t="shared" si="2"/>
        <v>2</v>
      </c>
      <c r="K10" s="61"/>
      <c r="L10" s="106">
        <v>10</v>
      </c>
      <c r="M10" s="39">
        <f t="shared" si="15"/>
        <v>44294</v>
      </c>
      <c r="N10" s="40">
        <f t="shared" si="3"/>
        <v>5</v>
      </c>
      <c r="O10" s="67"/>
      <c r="P10" s="68"/>
      <c r="Q10" s="22">
        <f t="shared" si="16"/>
        <v>44324</v>
      </c>
      <c r="R10" s="23">
        <f t="shared" si="4"/>
        <v>7</v>
      </c>
      <c r="S10" s="65"/>
      <c r="T10" s="66"/>
      <c r="U10" s="28">
        <f t="shared" si="17"/>
        <v>44355</v>
      </c>
      <c r="V10" s="31">
        <f t="shared" si="5"/>
        <v>3</v>
      </c>
      <c r="W10" s="77"/>
      <c r="X10" s="78"/>
      <c r="Y10" s="28">
        <f t="shared" si="18"/>
        <v>44385</v>
      </c>
      <c r="Z10" s="31">
        <f t="shared" si="6"/>
        <v>5</v>
      </c>
      <c r="AA10" s="77"/>
      <c r="AB10" s="78"/>
      <c r="AC10" s="29">
        <f t="shared" si="19"/>
        <v>44416</v>
      </c>
      <c r="AD10" s="30">
        <f t="shared" si="7"/>
        <v>1</v>
      </c>
      <c r="AE10" s="71"/>
      <c r="AF10" s="72"/>
      <c r="AG10" s="39">
        <f t="shared" si="20"/>
        <v>44447</v>
      </c>
      <c r="AH10" s="40">
        <f t="shared" si="8"/>
        <v>4</v>
      </c>
      <c r="AI10" s="83"/>
      <c r="AJ10" s="84"/>
      <c r="AK10" s="28">
        <f t="shared" si="21"/>
        <v>44477</v>
      </c>
      <c r="AL10" s="31">
        <f t="shared" si="9"/>
        <v>6</v>
      </c>
      <c r="AM10" s="85"/>
      <c r="AN10" s="86"/>
      <c r="AO10" s="28">
        <f t="shared" si="22"/>
        <v>44508</v>
      </c>
      <c r="AP10" s="31">
        <f t="shared" si="10"/>
        <v>2</v>
      </c>
      <c r="AQ10" s="61"/>
      <c r="AR10" s="106">
        <v>45</v>
      </c>
      <c r="AS10" s="28">
        <f t="shared" si="23"/>
        <v>44538</v>
      </c>
      <c r="AT10" s="31">
        <f t="shared" si="11"/>
        <v>4</v>
      </c>
      <c r="AU10" s="85"/>
      <c r="AV10" s="86"/>
    </row>
    <row r="11" spans="1:50" s="1" customFormat="1" ht="21.75" customHeight="1" x14ac:dyDescent="0.2">
      <c r="A11" s="45">
        <f t="shared" si="12"/>
        <v>44205</v>
      </c>
      <c r="B11" s="46">
        <f t="shared" si="0"/>
        <v>7</v>
      </c>
      <c r="C11" s="67"/>
      <c r="D11" s="68"/>
      <c r="E11" s="28">
        <f t="shared" si="13"/>
        <v>44236</v>
      </c>
      <c r="F11" s="31">
        <f t="shared" si="1"/>
        <v>3</v>
      </c>
      <c r="G11" s="87"/>
      <c r="H11" s="88"/>
      <c r="I11" s="28">
        <f t="shared" si="14"/>
        <v>44264</v>
      </c>
      <c r="J11" s="31">
        <f t="shared" si="2"/>
        <v>3</v>
      </c>
      <c r="K11" s="77"/>
      <c r="L11" s="78"/>
      <c r="M11" s="39">
        <f t="shared" si="15"/>
        <v>44295</v>
      </c>
      <c r="N11" s="40">
        <f t="shared" si="3"/>
        <v>6</v>
      </c>
      <c r="O11" s="83"/>
      <c r="P11" s="84"/>
      <c r="Q11" s="29">
        <f t="shared" si="16"/>
        <v>44325</v>
      </c>
      <c r="R11" s="30">
        <f t="shared" si="4"/>
        <v>1</v>
      </c>
      <c r="S11" s="73" t="s">
        <v>35</v>
      </c>
      <c r="T11" s="74"/>
      <c r="U11" s="28">
        <f t="shared" si="17"/>
        <v>44356</v>
      </c>
      <c r="V11" s="31">
        <f t="shared" si="5"/>
        <v>4</v>
      </c>
      <c r="W11" s="85"/>
      <c r="X11" s="86"/>
      <c r="Y11" s="28">
        <f t="shared" si="18"/>
        <v>44386</v>
      </c>
      <c r="Z11" s="31">
        <f t="shared" si="6"/>
        <v>6</v>
      </c>
      <c r="AA11" s="85"/>
      <c r="AB11" s="86"/>
      <c r="AC11" s="39">
        <f t="shared" si="19"/>
        <v>44417</v>
      </c>
      <c r="AD11" s="40">
        <f t="shared" si="7"/>
        <v>2</v>
      </c>
      <c r="AE11" s="60"/>
      <c r="AF11" s="110">
        <v>32</v>
      </c>
      <c r="AG11" s="39">
        <f t="shared" si="20"/>
        <v>44448</v>
      </c>
      <c r="AH11" s="40">
        <f t="shared" si="8"/>
        <v>5</v>
      </c>
      <c r="AI11" s="67"/>
      <c r="AJ11" s="68"/>
      <c r="AK11" s="22">
        <f t="shared" si="21"/>
        <v>44478</v>
      </c>
      <c r="AL11" s="23">
        <f t="shared" si="9"/>
        <v>7</v>
      </c>
      <c r="AM11" s="65"/>
      <c r="AN11" s="66"/>
      <c r="AO11" s="28">
        <f t="shared" si="22"/>
        <v>44509</v>
      </c>
      <c r="AP11" s="31">
        <f t="shared" si="10"/>
        <v>3</v>
      </c>
      <c r="AQ11" s="77"/>
      <c r="AR11" s="78"/>
      <c r="AS11" s="28">
        <f t="shared" si="23"/>
        <v>44539</v>
      </c>
      <c r="AT11" s="31">
        <f t="shared" si="11"/>
        <v>5</v>
      </c>
      <c r="AU11" s="77"/>
      <c r="AV11" s="78"/>
    </row>
    <row r="12" spans="1:50" s="1" customFormat="1" ht="21" customHeight="1" x14ac:dyDescent="0.2">
      <c r="A12" s="29">
        <f t="shared" si="12"/>
        <v>44206</v>
      </c>
      <c r="B12" s="30">
        <f t="shared" si="0"/>
        <v>1</v>
      </c>
      <c r="C12" s="81"/>
      <c r="D12" s="82"/>
      <c r="E12" s="28">
        <f t="shared" si="13"/>
        <v>44237</v>
      </c>
      <c r="F12" s="31">
        <f t="shared" si="1"/>
        <v>4</v>
      </c>
      <c r="G12" s="77"/>
      <c r="H12" s="78"/>
      <c r="I12" s="28">
        <f t="shared" si="14"/>
        <v>44265</v>
      </c>
      <c r="J12" s="31">
        <f t="shared" si="2"/>
        <v>4</v>
      </c>
      <c r="K12" s="85"/>
      <c r="L12" s="86"/>
      <c r="M12" s="45">
        <f t="shared" si="15"/>
        <v>44296</v>
      </c>
      <c r="N12" s="46">
        <f t="shared" si="3"/>
        <v>7</v>
      </c>
      <c r="O12" s="101"/>
      <c r="P12" s="102"/>
      <c r="Q12" s="28">
        <f t="shared" si="16"/>
        <v>44326</v>
      </c>
      <c r="R12" s="31">
        <f t="shared" si="4"/>
        <v>2</v>
      </c>
      <c r="S12" s="61"/>
      <c r="T12" s="106">
        <v>19</v>
      </c>
      <c r="U12" s="28">
        <f t="shared" si="17"/>
        <v>44357</v>
      </c>
      <c r="V12" s="31">
        <f t="shared" si="5"/>
        <v>5</v>
      </c>
      <c r="W12" s="79"/>
      <c r="X12" s="80"/>
      <c r="Y12" s="22">
        <f t="shared" si="18"/>
        <v>44387</v>
      </c>
      <c r="Z12" s="23">
        <f t="shared" si="6"/>
        <v>7</v>
      </c>
      <c r="AA12" s="65"/>
      <c r="AB12" s="66"/>
      <c r="AC12" s="39">
        <f t="shared" si="19"/>
        <v>44418</v>
      </c>
      <c r="AD12" s="40">
        <f t="shared" si="7"/>
        <v>3</v>
      </c>
      <c r="AE12" s="67"/>
      <c r="AF12" s="68"/>
      <c r="AG12" s="39">
        <f t="shared" si="20"/>
        <v>44449</v>
      </c>
      <c r="AH12" s="40">
        <f t="shared" si="8"/>
        <v>6</v>
      </c>
      <c r="AI12" s="83"/>
      <c r="AJ12" s="84"/>
      <c r="AK12" s="29">
        <f t="shared" si="21"/>
        <v>44479</v>
      </c>
      <c r="AL12" s="30">
        <f t="shared" si="9"/>
        <v>1</v>
      </c>
      <c r="AM12" s="71"/>
      <c r="AN12" s="72"/>
      <c r="AO12" s="28">
        <f t="shared" si="22"/>
        <v>44510</v>
      </c>
      <c r="AP12" s="31">
        <f t="shared" si="10"/>
        <v>4</v>
      </c>
      <c r="AQ12" s="85"/>
      <c r="AR12" s="86"/>
      <c r="AS12" s="28">
        <f t="shared" si="23"/>
        <v>44540</v>
      </c>
      <c r="AT12" s="31">
        <f t="shared" si="11"/>
        <v>6</v>
      </c>
      <c r="AU12" s="85"/>
      <c r="AV12" s="86"/>
    </row>
    <row r="13" spans="1:50" s="1" customFormat="1" ht="21" customHeight="1" x14ac:dyDescent="0.2">
      <c r="A13" s="28">
        <f t="shared" si="12"/>
        <v>44207</v>
      </c>
      <c r="B13" s="31">
        <f t="shared" si="0"/>
        <v>2</v>
      </c>
      <c r="C13" s="64"/>
      <c r="D13" s="37">
        <v>2</v>
      </c>
      <c r="E13" s="28">
        <f t="shared" si="13"/>
        <v>44238</v>
      </c>
      <c r="F13" s="31">
        <f t="shared" si="1"/>
        <v>5</v>
      </c>
      <c r="G13" s="77"/>
      <c r="H13" s="78"/>
      <c r="I13" s="28">
        <f t="shared" si="14"/>
        <v>44266</v>
      </c>
      <c r="J13" s="31">
        <f t="shared" si="2"/>
        <v>5</v>
      </c>
      <c r="K13" s="77"/>
      <c r="L13" s="78"/>
      <c r="M13" s="29">
        <f t="shared" si="15"/>
        <v>44297</v>
      </c>
      <c r="N13" s="30">
        <f t="shared" si="3"/>
        <v>1</v>
      </c>
      <c r="O13" s="71"/>
      <c r="P13" s="72"/>
      <c r="Q13" s="28">
        <f t="shared" si="16"/>
        <v>44327</v>
      </c>
      <c r="R13" s="31">
        <f t="shared" si="4"/>
        <v>3</v>
      </c>
      <c r="S13" s="77"/>
      <c r="T13" s="78"/>
      <c r="U13" s="28">
        <f t="shared" si="17"/>
        <v>44358</v>
      </c>
      <c r="V13" s="31">
        <f t="shared" si="5"/>
        <v>6</v>
      </c>
      <c r="W13" s="85"/>
      <c r="X13" s="86"/>
      <c r="Y13" s="29">
        <f t="shared" si="18"/>
        <v>44388</v>
      </c>
      <c r="Z13" s="30">
        <f t="shared" si="6"/>
        <v>1</v>
      </c>
      <c r="AA13" s="71"/>
      <c r="AB13" s="72"/>
      <c r="AC13" s="39">
        <f t="shared" si="19"/>
        <v>44419</v>
      </c>
      <c r="AD13" s="40">
        <f t="shared" si="7"/>
        <v>4</v>
      </c>
      <c r="AE13" s="83"/>
      <c r="AF13" s="84"/>
      <c r="AG13" s="45">
        <f t="shared" si="20"/>
        <v>44450</v>
      </c>
      <c r="AH13" s="46">
        <f t="shared" si="8"/>
        <v>7</v>
      </c>
      <c r="AI13" s="67"/>
      <c r="AJ13" s="68"/>
      <c r="AK13" s="28">
        <f t="shared" si="21"/>
        <v>44480</v>
      </c>
      <c r="AL13" s="31">
        <f t="shared" si="9"/>
        <v>2</v>
      </c>
      <c r="AM13" s="61"/>
      <c r="AN13" s="106">
        <v>41</v>
      </c>
      <c r="AO13" s="28">
        <f t="shared" si="22"/>
        <v>44511</v>
      </c>
      <c r="AP13" s="31">
        <f t="shared" si="10"/>
        <v>5</v>
      </c>
      <c r="AQ13" s="77"/>
      <c r="AR13" s="78"/>
      <c r="AS13" s="22">
        <f t="shared" si="23"/>
        <v>44541</v>
      </c>
      <c r="AT13" s="23">
        <f t="shared" si="11"/>
        <v>7</v>
      </c>
      <c r="AU13" s="65"/>
      <c r="AV13" s="66"/>
    </row>
    <row r="14" spans="1:50" s="1" customFormat="1" ht="21" customHeight="1" x14ac:dyDescent="0.2">
      <c r="A14" s="28">
        <f t="shared" si="12"/>
        <v>44208</v>
      </c>
      <c r="B14" s="31">
        <f t="shared" si="0"/>
        <v>3</v>
      </c>
      <c r="C14" s="85"/>
      <c r="D14" s="86"/>
      <c r="E14" s="28">
        <f t="shared" si="13"/>
        <v>44239</v>
      </c>
      <c r="F14" s="31">
        <f t="shared" si="1"/>
        <v>6</v>
      </c>
      <c r="G14" s="87"/>
      <c r="H14" s="88"/>
      <c r="I14" s="28">
        <f t="shared" si="14"/>
        <v>44267</v>
      </c>
      <c r="J14" s="31">
        <f t="shared" si="2"/>
        <v>6</v>
      </c>
      <c r="K14" s="85"/>
      <c r="L14" s="86"/>
      <c r="M14" s="28">
        <f t="shared" si="15"/>
        <v>44298</v>
      </c>
      <c r="N14" s="31">
        <f t="shared" si="3"/>
        <v>2</v>
      </c>
      <c r="O14" s="61"/>
      <c r="P14" s="106">
        <v>15</v>
      </c>
      <c r="Q14" s="28">
        <f t="shared" si="16"/>
        <v>44328</v>
      </c>
      <c r="R14" s="31">
        <f t="shared" si="4"/>
        <v>4</v>
      </c>
      <c r="S14" s="87"/>
      <c r="T14" s="88"/>
      <c r="U14" s="22">
        <f t="shared" si="17"/>
        <v>44359</v>
      </c>
      <c r="V14" s="23">
        <f t="shared" si="5"/>
        <v>7</v>
      </c>
      <c r="W14" s="65"/>
      <c r="X14" s="66"/>
      <c r="Y14" s="28">
        <f t="shared" si="18"/>
        <v>44389</v>
      </c>
      <c r="Z14" s="31">
        <f t="shared" si="6"/>
        <v>2</v>
      </c>
      <c r="AA14" s="61"/>
      <c r="AB14" s="106">
        <v>28</v>
      </c>
      <c r="AC14" s="39">
        <f t="shared" si="19"/>
        <v>44420</v>
      </c>
      <c r="AD14" s="40">
        <f t="shared" si="7"/>
        <v>5</v>
      </c>
      <c r="AE14" s="67"/>
      <c r="AF14" s="68"/>
      <c r="AG14" s="29">
        <f t="shared" si="20"/>
        <v>44451</v>
      </c>
      <c r="AH14" s="30">
        <f t="shared" si="8"/>
        <v>1</v>
      </c>
      <c r="AI14" s="71"/>
      <c r="AJ14" s="72"/>
      <c r="AK14" s="28">
        <f t="shared" si="21"/>
        <v>44481</v>
      </c>
      <c r="AL14" s="31">
        <f t="shared" si="9"/>
        <v>3</v>
      </c>
      <c r="AM14" s="77"/>
      <c r="AN14" s="78"/>
      <c r="AO14" s="28">
        <f t="shared" si="22"/>
        <v>44512</v>
      </c>
      <c r="AP14" s="31">
        <f t="shared" si="10"/>
        <v>6</v>
      </c>
      <c r="AQ14" s="85"/>
      <c r="AR14" s="86"/>
      <c r="AS14" s="29">
        <f t="shared" si="23"/>
        <v>44542</v>
      </c>
      <c r="AT14" s="30">
        <f t="shared" si="11"/>
        <v>1</v>
      </c>
      <c r="AU14" s="71"/>
      <c r="AV14" s="72"/>
    </row>
    <row r="15" spans="1:50" s="1" customFormat="1" ht="21" customHeight="1" x14ac:dyDescent="0.2">
      <c r="A15" s="28">
        <f t="shared" si="12"/>
        <v>44209</v>
      </c>
      <c r="B15" s="31">
        <f t="shared" si="0"/>
        <v>4</v>
      </c>
      <c r="C15" s="77"/>
      <c r="D15" s="78"/>
      <c r="E15" s="22">
        <f t="shared" si="13"/>
        <v>44240</v>
      </c>
      <c r="F15" s="23">
        <f t="shared" si="1"/>
        <v>7</v>
      </c>
      <c r="G15" s="65"/>
      <c r="H15" s="66"/>
      <c r="I15" s="22">
        <f t="shared" si="14"/>
        <v>44268</v>
      </c>
      <c r="J15" s="23">
        <f t="shared" si="2"/>
        <v>7</v>
      </c>
      <c r="K15" s="65"/>
      <c r="L15" s="66"/>
      <c r="M15" s="28">
        <f t="shared" si="15"/>
        <v>44299</v>
      </c>
      <c r="N15" s="31">
        <f t="shared" si="3"/>
        <v>3</v>
      </c>
      <c r="O15" s="79"/>
      <c r="P15" s="80"/>
      <c r="Q15" s="47">
        <f t="shared" si="16"/>
        <v>44329</v>
      </c>
      <c r="R15" s="48">
        <f t="shared" si="4"/>
        <v>5</v>
      </c>
      <c r="S15" s="103" t="s">
        <v>9</v>
      </c>
      <c r="T15" s="104"/>
      <c r="U15" s="29">
        <f t="shared" si="17"/>
        <v>44360</v>
      </c>
      <c r="V15" s="30">
        <f t="shared" si="5"/>
        <v>1</v>
      </c>
      <c r="W15" s="71"/>
      <c r="X15" s="72"/>
      <c r="Y15" s="28">
        <f t="shared" si="18"/>
        <v>44390</v>
      </c>
      <c r="Z15" s="31">
        <f t="shared" si="6"/>
        <v>3</v>
      </c>
      <c r="AA15" s="77"/>
      <c r="AB15" s="78"/>
      <c r="AC15" s="39">
        <f t="shared" si="19"/>
        <v>44421</v>
      </c>
      <c r="AD15" s="40">
        <f t="shared" si="7"/>
        <v>6</v>
      </c>
      <c r="AE15" s="83"/>
      <c r="AF15" s="84"/>
      <c r="AG15" s="39">
        <f t="shared" si="20"/>
        <v>44452</v>
      </c>
      <c r="AH15" s="40">
        <f t="shared" si="8"/>
        <v>2</v>
      </c>
      <c r="AI15" s="60"/>
      <c r="AJ15" s="110">
        <v>37</v>
      </c>
      <c r="AK15" s="28">
        <f t="shared" si="21"/>
        <v>44482</v>
      </c>
      <c r="AL15" s="31">
        <f t="shared" si="9"/>
        <v>4</v>
      </c>
      <c r="AM15" s="85"/>
      <c r="AN15" s="86"/>
      <c r="AO15" s="22">
        <f t="shared" si="22"/>
        <v>44513</v>
      </c>
      <c r="AP15" s="23">
        <f t="shared" si="10"/>
        <v>7</v>
      </c>
      <c r="AQ15" s="65"/>
      <c r="AR15" s="66"/>
      <c r="AS15" s="28">
        <f t="shared" si="23"/>
        <v>44543</v>
      </c>
      <c r="AT15" s="31">
        <f t="shared" si="11"/>
        <v>2</v>
      </c>
      <c r="AU15" s="61"/>
      <c r="AV15" s="106">
        <v>50</v>
      </c>
    </row>
    <row r="16" spans="1:50" s="1" customFormat="1" ht="21" customHeight="1" x14ac:dyDescent="0.2">
      <c r="A16" s="28">
        <f t="shared" si="12"/>
        <v>44210</v>
      </c>
      <c r="B16" s="31">
        <f t="shared" si="0"/>
        <v>5</v>
      </c>
      <c r="C16" s="79"/>
      <c r="D16" s="80"/>
      <c r="E16" s="29">
        <f t="shared" si="13"/>
        <v>44241</v>
      </c>
      <c r="F16" s="30">
        <f t="shared" si="1"/>
        <v>1</v>
      </c>
      <c r="G16" s="71"/>
      <c r="H16" s="72"/>
      <c r="I16" s="29">
        <f t="shared" si="14"/>
        <v>44269</v>
      </c>
      <c r="J16" s="30">
        <f t="shared" si="2"/>
        <v>1</v>
      </c>
      <c r="K16" s="71"/>
      <c r="L16" s="72"/>
      <c r="M16" s="28">
        <f t="shared" si="15"/>
        <v>44300</v>
      </c>
      <c r="N16" s="31">
        <f t="shared" si="3"/>
        <v>4</v>
      </c>
      <c r="O16" s="85"/>
      <c r="P16" s="86"/>
      <c r="Q16" s="28">
        <f t="shared" si="16"/>
        <v>44330</v>
      </c>
      <c r="R16" s="31">
        <f t="shared" si="4"/>
        <v>6</v>
      </c>
      <c r="S16" s="85"/>
      <c r="T16" s="86"/>
      <c r="U16" s="28">
        <f t="shared" si="17"/>
        <v>44361</v>
      </c>
      <c r="V16" s="31">
        <f t="shared" si="5"/>
        <v>2</v>
      </c>
      <c r="W16" s="61"/>
      <c r="X16" s="106">
        <v>24</v>
      </c>
      <c r="Y16" s="28">
        <f t="shared" si="18"/>
        <v>44391</v>
      </c>
      <c r="Z16" s="31">
        <f t="shared" si="6"/>
        <v>4</v>
      </c>
      <c r="AA16" s="85"/>
      <c r="AB16" s="86"/>
      <c r="AC16" s="45">
        <f t="shared" si="19"/>
        <v>44422</v>
      </c>
      <c r="AD16" s="46">
        <f t="shared" si="7"/>
        <v>7</v>
      </c>
      <c r="AE16" s="67"/>
      <c r="AF16" s="68"/>
      <c r="AG16" s="28">
        <f t="shared" si="20"/>
        <v>44453</v>
      </c>
      <c r="AH16" s="31">
        <f t="shared" si="8"/>
        <v>3</v>
      </c>
      <c r="AI16" s="77"/>
      <c r="AJ16" s="78"/>
      <c r="AK16" s="28">
        <f t="shared" si="21"/>
        <v>44483</v>
      </c>
      <c r="AL16" s="31">
        <f t="shared" si="9"/>
        <v>5</v>
      </c>
      <c r="AM16" s="77"/>
      <c r="AN16" s="78"/>
      <c r="AO16" s="29">
        <f t="shared" si="22"/>
        <v>44514</v>
      </c>
      <c r="AP16" s="30">
        <f t="shared" si="10"/>
        <v>1</v>
      </c>
      <c r="AQ16" s="71"/>
      <c r="AR16" s="72"/>
      <c r="AS16" s="28">
        <f t="shared" si="23"/>
        <v>44544</v>
      </c>
      <c r="AT16" s="31">
        <f t="shared" si="11"/>
        <v>3</v>
      </c>
      <c r="AU16" s="77"/>
      <c r="AV16" s="78"/>
    </row>
    <row r="17" spans="1:48" s="1" customFormat="1" ht="21" customHeight="1" x14ac:dyDescent="0.2">
      <c r="A17" s="28">
        <f t="shared" si="12"/>
        <v>44211</v>
      </c>
      <c r="B17" s="31">
        <f t="shared" si="0"/>
        <v>6</v>
      </c>
      <c r="C17" s="79"/>
      <c r="D17" s="80"/>
      <c r="E17" s="47">
        <f t="shared" si="13"/>
        <v>44242</v>
      </c>
      <c r="F17" s="48">
        <f t="shared" si="1"/>
        <v>2</v>
      </c>
      <c r="G17" s="63" t="s">
        <v>37</v>
      </c>
      <c r="H17" s="26">
        <v>7</v>
      </c>
      <c r="I17" s="28">
        <f t="shared" si="14"/>
        <v>44270</v>
      </c>
      <c r="J17" s="31">
        <f t="shared" si="2"/>
        <v>2</v>
      </c>
      <c r="K17" s="61"/>
      <c r="L17" s="106">
        <v>11</v>
      </c>
      <c r="M17" s="28">
        <f t="shared" si="15"/>
        <v>44301</v>
      </c>
      <c r="N17" s="31">
        <f t="shared" si="3"/>
        <v>5</v>
      </c>
      <c r="O17" s="77"/>
      <c r="P17" s="78"/>
      <c r="Q17" s="22">
        <f t="shared" si="16"/>
        <v>44331</v>
      </c>
      <c r="R17" s="23">
        <f t="shared" si="4"/>
        <v>7</v>
      </c>
      <c r="S17" s="65"/>
      <c r="T17" s="66"/>
      <c r="U17" s="28">
        <f t="shared" si="17"/>
        <v>44362</v>
      </c>
      <c r="V17" s="31">
        <f t="shared" si="5"/>
        <v>3</v>
      </c>
      <c r="W17" s="77"/>
      <c r="X17" s="78"/>
      <c r="Y17" s="28">
        <f t="shared" si="18"/>
        <v>44392</v>
      </c>
      <c r="Z17" s="31">
        <f t="shared" si="6"/>
        <v>5</v>
      </c>
      <c r="AA17" s="77"/>
      <c r="AB17" s="78"/>
      <c r="AC17" s="29">
        <f t="shared" si="19"/>
        <v>44423</v>
      </c>
      <c r="AD17" s="30">
        <f t="shared" si="7"/>
        <v>1</v>
      </c>
      <c r="AE17" s="75" t="s">
        <v>31</v>
      </c>
      <c r="AF17" s="76"/>
      <c r="AG17" s="28">
        <f t="shared" si="20"/>
        <v>44454</v>
      </c>
      <c r="AH17" s="31">
        <f t="shared" si="8"/>
        <v>4</v>
      </c>
      <c r="AI17" s="85"/>
      <c r="AJ17" s="86"/>
      <c r="AK17" s="28">
        <f t="shared" si="21"/>
        <v>44484</v>
      </c>
      <c r="AL17" s="31">
        <f t="shared" si="9"/>
        <v>6</v>
      </c>
      <c r="AM17" s="85"/>
      <c r="AN17" s="86"/>
      <c r="AO17" s="28">
        <f t="shared" si="22"/>
        <v>44515</v>
      </c>
      <c r="AP17" s="31">
        <f t="shared" si="10"/>
        <v>2</v>
      </c>
      <c r="AQ17" s="61"/>
      <c r="AR17" s="106">
        <v>46</v>
      </c>
      <c r="AS17" s="28">
        <f t="shared" si="23"/>
        <v>44545</v>
      </c>
      <c r="AT17" s="31">
        <f t="shared" si="11"/>
        <v>4</v>
      </c>
      <c r="AU17" s="85"/>
      <c r="AV17" s="86"/>
    </row>
    <row r="18" spans="1:48" s="1" customFormat="1" ht="21" customHeight="1" x14ac:dyDescent="0.2">
      <c r="A18" s="22">
        <f t="shared" si="12"/>
        <v>44212</v>
      </c>
      <c r="B18" s="23">
        <f t="shared" si="0"/>
        <v>7</v>
      </c>
      <c r="C18" s="65"/>
      <c r="D18" s="66"/>
      <c r="E18" s="39">
        <f t="shared" si="13"/>
        <v>44243</v>
      </c>
      <c r="F18" s="40">
        <f t="shared" si="1"/>
        <v>3</v>
      </c>
      <c r="G18" s="101"/>
      <c r="H18" s="102"/>
      <c r="I18" s="28">
        <f t="shared" si="14"/>
        <v>44271</v>
      </c>
      <c r="J18" s="31">
        <f t="shared" si="2"/>
        <v>3</v>
      </c>
      <c r="K18" s="77"/>
      <c r="L18" s="78"/>
      <c r="M18" s="28">
        <f t="shared" si="15"/>
        <v>44302</v>
      </c>
      <c r="N18" s="31">
        <f t="shared" si="3"/>
        <v>6</v>
      </c>
      <c r="O18" s="85"/>
      <c r="P18" s="86"/>
      <c r="Q18" s="29">
        <f t="shared" si="16"/>
        <v>44332</v>
      </c>
      <c r="R18" s="30">
        <f t="shared" si="4"/>
        <v>1</v>
      </c>
      <c r="S18" s="71"/>
      <c r="T18" s="72"/>
      <c r="U18" s="28">
        <f t="shared" si="17"/>
        <v>44363</v>
      </c>
      <c r="V18" s="31">
        <f t="shared" si="5"/>
        <v>4</v>
      </c>
      <c r="W18" s="85"/>
      <c r="X18" s="86"/>
      <c r="Y18" s="28">
        <f t="shared" si="18"/>
        <v>44393</v>
      </c>
      <c r="Z18" s="31">
        <f t="shared" si="6"/>
        <v>6</v>
      </c>
      <c r="AA18" s="85"/>
      <c r="AB18" s="86"/>
      <c r="AC18" s="39">
        <f t="shared" si="19"/>
        <v>44424</v>
      </c>
      <c r="AD18" s="40">
        <f t="shared" si="7"/>
        <v>2</v>
      </c>
      <c r="AE18" s="60"/>
      <c r="AF18" s="110">
        <v>33</v>
      </c>
      <c r="AG18" s="28">
        <f t="shared" si="20"/>
        <v>44455</v>
      </c>
      <c r="AH18" s="31">
        <f t="shared" si="8"/>
        <v>5</v>
      </c>
      <c r="AI18" s="77"/>
      <c r="AJ18" s="78"/>
      <c r="AK18" s="22">
        <f t="shared" si="21"/>
        <v>44485</v>
      </c>
      <c r="AL18" s="23">
        <f t="shared" si="9"/>
        <v>7</v>
      </c>
      <c r="AM18" s="65"/>
      <c r="AN18" s="66"/>
      <c r="AO18" s="28">
        <f t="shared" si="22"/>
        <v>44516</v>
      </c>
      <c r="AP18" s="31">
        <f t="shared" si="10"/>
        <v>3</v>
      </c>
      <c r="AQ18" s="77"/>
      <c r="AR18" s="78"/>
      <c r="AS18" s="28">
        <f t="shared" si="23"/>
        <v>44546</v>
      </c>
      <c r="AT18" s="31">
        <f t="shared" si="11"/>
        <v>5</v>
      </c>
      <c r="AU18" s="77"/>
      <c r="AV18" s="78"/>
    </row>
    <row r="19" spans="1:48" s="1" customFormat="1" ht="21" customHeight="1" x14ac:dyDescent="0.2">
      <c r="A19" s="29">
        <f t="shared" si="12"/>
        <v>44213</v>
      </c>
      <c r="B19" s="30">
        <f t="shared" si="0"/>
        <v>1</v>
      </c>
      <c r="C19" s="81"/>
      <c r="D19" s="82"/>
      <c r="E19" s="39">
        <f t="shared" si="13"/>
        <v>44244</v>
      </c>
      <c r="F19" s="40">
        <f t="shared" si="1"/>
        <v>4</v>
      </c>
      <c r="G19" s="67"/>
      <c r="H19" s="68"/>
      <c r="I19" s="28">
        <f t="shared" si="14"/>
        <v>44272</v>
      </c>
      <c r="J19" s="31">
        <f t="shared" si="2"/>
        <v>4</v>
      </c>
      <c r="K19" s="85"/>
      <c r="L19" s="86"/>
      <c r="M19" s="22">
        <f t="shared" si="15"/>
        <v>44303</v>
      </c>
      <c r="N19" s="23">
        <f t="shared" si="3"/>
        <v>7</v>
      </c>
      <c r="O19" s="65"/>
      <c r="P19" s="66"/>
      <c r="Q19" s="28">
        <f t="shared" si="16"/>
        <v>44333</v>
      </c>
      <c r="R19" s="31">
        <f t="shared" si="4"/>
        <v>2</v>
      </c>
      <c r="S19" s="61"/>
      <c r="T19" s="106">
        <v>20</v>
      </c>
      <c r="U19" s="28">
        <f t="shared" si="17"/>
        <v>44364</v>
      </c>
      <c r="V19" s="31">
        <f t="shared" si="5"/>
        <v>5</v>
      </c>
      <c r="W19" s="77"/>
      <c r="X19" s="78"/>
      <c r="Y19" s="22">
        <f t="shared" si="18"/>
        <v>44394</v>
      </c>
      <c r="Z19" s="23">
        <f t="shared" si="6"/>
        <v>7</v>
      </c>
      <c r="AA19" s="65"/>
      <c r="AB19" s="66"/>
      <c r="AC19" s="39">
        <f t="shared" si="19"/>
        <v>44425</v>
      </c>
      <c r="AD19" s="40">
        <f t="shared" si="7"/>
        <v>3</v>
      </c>
      <c r="AE19" s="67"/>
      <c r="AF19" s="68"/>
      <c r="AG19" s="28">
        <f t="shared" si="20"/>
        <v>44456</v>
      </c>
      <c r="AH19" s="31">
        <f t="shared" si="8"/>
        <v>6</v>
      </c>
      <c r="AI19" s="85"/>
      <c r="AJ19" s="86"/>
      <c r="AK19" s="29">
        <f t="shared" si="21"/>
        <v>44486</v>
      </c>
      <c r="AL19" s="30">
        <f t="shared" si="9"/>
        <v>1</v>
      </c>
      <c r="AM19" s="71"/>
      <c r="AN19" s="72"/>
      <c r="AO19" s="39">
        <f t="shared" si="22"/>
        <v>44517</v>
      </c>
      <c r="AP19" s="40">
        <f t="shared" si="10"/>
        <v>4</v>
      </c>
      <c r="AQ19" s="83"/>
      <c r="AR19" s="84"/>
      <c r="AS19" s="28">
        <f t="shared" si="23"/>
        <v>44547</v>
      </c>
      <c r="AT19" s="31">
        <f t="shared" si="11"/>
        <v>6</v>
      </c>
      <c r="AU19" s="85"/>
      <c r="AV19" s="86"/>
    </row>
    <row r="20" spans="1:48" s="1" customFormat="1" ht="21" customHeight="1" x14ac:dyDescent="0.2">
      <c r="A20" s="28">
        <f t="shared" si="12"/>
        <v>44214</v>
      </c>
      <c r="B20" s="31">
        <f t="shared" si="0"/>
        <v>2</v>
      </c>
      <c r="C20" s="64"/>
      <c r="D20" s="37">
        <v>3</v>
      </c>
      <c r="E20" s="39">
        <f t="shared" si="13"/>
        <v>44245</v>
      </c>
      <c r="F20" s="40">
        <f t="shared" si="1"/>
        <v>5</v>
      </c>
      <c r="G20" s="67"/>
      <c r="H20" s="68"/>
      <c r="I20" s="28">
        <f t="shared" si="14"/>
        <v>44273</v>
      </c>
      <c r="J20" s="31">
        <f t="shared" si="2"/>
        <v>5</v>
      </c>
      <c r="K20" s="77"/>
      <c r="L20" s="78"/>
      <c r="M20" s="29">
        <f t="shared" si="15"/>
        <v>44304</v>
      </c>
      <c r="N20" s="30">
        <f t="shared" si="3"/>
        <v>1</v>
      </c>
      <c r="O20" s="75"/>
      <c r="P20" s="76"/>
      <c r="Q20" s="28">
        <f t="shared" si="16"/>
        <v>44334</v>
      </c>
      <c r="R20" s="31">
        <f t="shared" si="4"/>
        <v>3</v>
      </c>
      <c r="S20" s="77"/>
      <c r="T20" s="78"/>
      <c r="U20" s="28">
        <f t="shared" si="17"/>
        <v>44365</v>
      </c>
      <c r="V20" s="31">
        <f t="shared" si="5"/>
        <v>6</v>
      </c>
      <c r="W20" s="85"/>
      <c r="X20" s="86"/>
      <c r="Y20" s="29">
        <f t="shared" si="18"/>
        <v>44395</v>
      </c>
      <c r="Z20" s="30">
        <f t="shared" si="6"/>
        <v>1</v>
      </c>
      <c r="AA20" s="71"/>
      <c r="AB20" s="72"/>
      <c r="AC20" s="39">
        <f t="shared" si="19"/>
        <v>44426</v>
      </c>
      <c r="AD20" s="40">
        <f t="shared" si="7"/>
        <v>4</v>
      </c>
      <c r="AE20" s="83"/>
      <c r="AF20" s="84"/>
      <c r="AG20" s="22">
        <f t="shared" si="20"/>
        <v>44457</v>
      </c>
      <c r="AH20" s="23">
        <f t="shared" si="8"/>
        <v>7</v>
      </c>
      <c r="AI20" s="65"/>
      <c r="AJ20" s="66"/>
      <c r="AK20" s="28">
        <f t="shared" si="21"/>
        <v>44487</v>
      </c>
      <c r="AL20" s="31">
        <f t="shared" si="9"/>
        <v>2</v>
      </c>
      <c r="AM20" s="61"/>
      <c r="AN20" s="106">
        <v>42</v>
      </c>
      <c r="AO20" s="28">
        <f t="shared" si="22"/>
        <v>44518</v>
      </c>
      <c r="AP20" s="31">
        <f t="shared" si="10"/>
        <v>5</v>
      </c>
      <c r="AQ20" s="77"/>
      <c r="AR20" s="78"/>
      <c r="AS20" s="22">
        <f t="shared" si="23"/>
        <v>44548</v>
      </c>
      <c r="AT20" s="23">
        <f t="shared" si="11"/>
        <v>7</v>
      </c>
      <c r="AU20" s="65"/>
      <c r="AV20" s="66"/>
    </row>
    <row r="21" spans="1:48" s="1" customFormat="1" ht="21" customHeight="1" x14ac:dyDescent="0.2">
      <c r="A21" s="28">
        <f t="shared" si="12"/>
        <v>44215</v>
      </c>
      <c r="B21" s="31">
        <f t="shared" si="0"/>
        <v>3</v>
      </c>
      <c r="C21" s="85"/>
      <c r="D21" s="86"/>
      <c r="E21" s="39">
        <f t="shared" si="13"/>
        <v>44246</v>
      </c>
      <c r="F21" s="40">
        <f t="shared" si="1"/>
        <v>6</v>
      </c>
      <c r="G21" s="67"/>
      <c r="H21" s="68"/>
      <c r="I21" s="28">
        <f t="shared" si="14"/>
        <v>44274</v>
      </c>
      <c r="J21" s="31">
        <f t="shared" si="2"/>
        <v>6</v>
      </c>
      <c r="K21" s="85"/>
      <c r="L21" s="86"/>
      <c r="M21" s="28">
        <f t="shared" si="15"/>
        <v>44305</v>
      </c>
      <c r="N21" s="31">
        <f t="shared" si="3"/>
        <v>2</v>
      </c>
      <c r="O21" s="61"/>
      <c r="P21" s="106">
        <v>16</v>
      </c>
      <c r="Q21" s="28">
        <f t="shared" si="16"/>
        <v>44335</v>
      </c>
      <c r="R21" s="31">
        <f t="shared" si="4"/>
        <v>4</v>
      </c>
      <c r="S21" s="85"/>
      <c r="T21" s="86"/>
      <c r="U21" s="22">
        <f t="shared" si="17"/>
        <v>44366</v>
      </c>
      <c r="V21" s="23">
        <f t="shared" si="5"/>
        <v>7</v>
      </c>
      <c r="W21" s="65"/>
      <c r="X21" s="66"/>
      <c r="Y21" s="28">
        <f t="shared" si="18"/>
        <v>44396</v>
      </c>
      <c r="Z21" s="31">
        <f t="shared" si="6"/>
        <v>2</v>
      </c>
      <c r="AA21" s="61"/>
      <c r="AB21" s="106">
        <v>29</v>
      </c>
      <c r="AC21" s="39">
        <f t="shared" si="19"/>
        <v>44427</v>
      </c>
      <c r="AD21" s="40">
        <f t="shared" si="7"/>
        <v>5</v>
      </c>
      <c r="AE21" s="67"/>
      <c r="AF21" s="68"/>
      <c r="AG21" s="29">
        <f t="shared" si="20"/>
        <v>44458</v>
      </c>
      <c r="AH21" s="30">
        <f t="shared" si="8"/>
        <v>1</v>
      </c>
      <c r="AI21" s="71"/>
      <c r="AJ21" s="72"/>
      <c r="AK21" s="28">
        <f t="shared" si="21"/>
        <v>44488</v>
      </c>
      <c r="AL21" s="31">
        <f t="shared" si="9"/>
        <v>3</v>
      </c>
      <c r="AM21" s="77"/>
      <c r="AN21" s="78"/>
      <c r="AO21" s="28">
        <f t="shared" si="22"/>
        <v>44519</v>
      </c>
      <c r="AP21" s="31">
        <f t="shared" si="10"/>
        <v>6</v>
      </c>
      <c r="AQ21" s="85"/>
      <c r="AR21" s="86"/>
      <c r="AS21" s="29">
        <f t="shared" si="23"/>
        <v>44549</v>
      </c>
      <c r="AT21" s="30">
        <f t="shared" si="11"/>
        <v>1</v>
      </c>
      <c r="AU21" s="71"/>
      <c r="AV21" s="72"/>
    </row>
    <row r="22" spans="1:48" s="1" customFormat="1" ht="21" customHeight="1" x14ac:dyDescent="0.2">
      <c r="A22" s="28">
        <f t="shared" si="12"/>
        <v>44216</v>
      </c>
      <c r="B22" s="31">
        <f t="shared" si="0"/>
        <v>4</v>
      </c>
      <c r="C22" s="77"/>
      <c r="D22" s="78"/>
      <c r="E22" s="45">
        <f t="shared" si="13"/>
        <v>44247</v>
      </c>
      <c r="F22" s="46">
        <f t="shared" si="1"/>
        <v>7</v>
      </c>
      <c r="G22" s="101"/>
      <c r="H22" s="102"/>
      <c r="I22" s="22">
        <f t="shared" si="14"/>
        <v>44275</v>
      </c>
      <c r="J22" s="23">
        <f t="shared" si="2"/>
        <v>7</v>
      </c>
      <c r="K22" s="65"/>
      <c r="L22" s="66"/>
      <c r="M22" s="28">
        <f t="shared" si="15"/>
        <v>44306</v>
      </c>
      <c r="N22" s="31">
        <f t="shared" si="3"/>
        <v>3</v>
      </c>
      <c r="O22" s="77"/>
      <c r="P22" s="78"/>
      <c r="Q22" s="28">
        <f t="shared" si="16"/>
        <v>44336</v>
      </c>
      <c r="R22" s="31">
        <f t="shared" si="4"/>
        <v>5</v>
      </c>
      <c r="S22" s="77"/>
      <c r="T22" s="78"/>
      <c r="U22" s="29">
        <f t="shared" si="17"/>
        <v>44367</v>
      </c>
      <c r="V22" s="30">
        <f t="shared" si="5"/>
        <v>1</v>
      </c>
      <c r="W22" s="71"/>
      <c r="X22" s="72"/>
      <c r="Y22" s="28">
        <f t="shared" si="18"/>
        <v>44397</v>
      </c>
      <c r="Z22" s="31">
        <f t="shared" si="6"/>
        <v>3</v>
      </c>
      <c r="AA22" s="77"/>
      <c r="AB22" s="78"/>
      <c r="AC22" s="39">
        <f t="shared" si="19"/>
        <v>44428</v>
      </c>
      <c r="AD22" s="40">
        <f t="shared" si="7"/>
        <v>6</v>
      </c>
      <c r="AE22" s="83"/>
      <c r="AF22" s="84"/>
      <c r="AG22" s="28">
        <f t="shared" si="20"/>
        <v>44459</v>
      </c>
      <c r="AH22" s="31">
        <f t="shared" si="8"/>
        <v>2</v>
      </c>
      <c r="AI22" s="61"/>
      <c r="AJ22" s="106">
        <v>38</v>
      </c>
      <c r="AK22" s="28">
        <f t="shared" si="21"/>
        <v>44489</v>
      </c>
      <c r="AL22" s="31">
        <f t="shared" si="9"/>
        <v>4</v>
      </c>
      <c r="AM22" s="85"/>
      <c r="AN22" s="86"/>
      <c r="AO22" s="22">
        <f t="shared" si="22"/>
        <v>44520</v>
      </c>
      <c r="AP22" s="23">
        <f t="shared" si="10"/>
        <v>7</v>
      </c>
      <c r="AQ22" s="65"/>
      <c r="AR22" s="66"/>
      <c r="AS22" s="28">
        <f t="shared" si="23"/>
        <v>44550</v>
      </c>
      <c r="AT22" s="31">
        <f t="shared" si="11"/>
        <v>2</v>
      </c>
      <c r="AU22" s="61"/>
      <c r="AV22" s="106">
        <v>51</v>
      </c>
    </row>
    <row r="23" spans="1:48" s="1" customFormat="1" ht="21" customHeight="1" x14ac:dyDescent="0.2">
      <c r="A23" s="28">
        <f t="shared" si="12"/>
        <v>44217</v>
      </c>
      <c r="B23" s="31">
        <f t="shared" si="0"/>
        <v>5</v>
      </c>
      <c r="C23" s="79"/>
      <c r="D23" s="80"/>
      <c r="E23" s="29">
        <f t="shared" si="13"/>
        <v>44248</v>
      </c>
      <c r="F23" s="30">
        <f t="shared" si="1"/>
        <v>1</v>
      </c>
      <c r="G23" s="71"/>
      <c r="H23" s="72"/>
      <c r="I23" s="29">
        <f t="shared" si="14"/>
        <v>44276</v>
      </c>
      <c r="J23" s="30">
        <f t="shared" si="2"/>
        <v>1</v>
      </c>
      <c r="K23" s="71"/>
      <c r="L23" s="72"/>
      <c r="M23" s="28">
        <f t="shared" si="15"/>
        <v>44307</v>
      </c>
      <c r="N23" s="31">
        <f t="shared" si="3"/>
        <v>4</v>
      </c>
      <c r="O23" s="85"/>
      <c r="P23" s="86"/>
      <c r="Q23" s="28">
        <f t="shared" si="16"/>
        <v>44337</v>
      </c>
      <c r="R23" s="31">
        <f t="shared" si="4"/>
        <v>6</v>
      </c>
      <c r="S23" s="87"/>
      <c r="T23" s="88"/>
      <c r="U23" s="28">
        <f t="shared" si="17"/>
        <v>44368</v>
      </c>
      <c r="V23" s="31">
        <f t="shared" si="5"/>
        <v>2</v>
      </c>
      <c r="W23" s="61"/>
      <c r="X23" s="106">
        <v>25</v>
      </c>
      <c r="Y23" s="28">
        <f t="shared" si="18"/>
        <v>44398</v>
      </c>
      <c r="Z23" s="31">
        <f t="shared" si="6"/>
        <v>4</v>
      </c>
      <c r="AA23" s="85"/>
      <c r="AB23" s="86"/>
      <c r="AC23" s="45">
        <f t="shared" si="19"/>
        <v>44429</v>
      </c>
      <c r="AD23" s="46">
        <f t="shared" si="7"/>
        <v>7</v>
      </c>
      <c r="AE23" s="67"/>
      <c r="AF23" s="68"/>
      <c r="AG23" s="28">
        <f t="shared" si="20"/>
        <v>44460</v>
      </c>
      <c r="AH23" s="31">
        <f t="shared" si="8"/>
        <v>3</v>
      </c>
      <c r="AI23" s="77"/>
      <c r="AJ23" s="78"/>
      <c r="AK23" s="28">
        <f t="shared" si="21"/>
        <v>44490</v>
      </c>
      <c r="AL23" s="31">
        <f t="shared" si="9"/>
        <v>5</v>
      </c>
      <c r="AM23" s="77"/>
      <c r="AN23" s="78"/>
      <c r="AO23" s="29">
        <f t="shared" si="22"/>
        <v>44521</v>
      </c>
      <c r="AP23" s="30">
        <f t="shared" si="10"/>
        <v>1</v>
      </c>
      <c r="AQ23" s="71"/>
      <c r="AR23" s="72"/>
      <c r="AS23" s="28">
        <f t="shared" si="23"/>
        <v>44551</v>
      </c>
      <c r="AT23" s="31">
        <f t="shared" si="11"/>
        <v>3</v>
      </c>
      <c r="AU23" s="77"/>
      <c r="AV23" s="78"/>
    </row>
    <row r="24" spans="1:48" s="1" customFormat="1" ht="21" customHeight="1" x14ac:dyDescent="0.2">
      <c r="A24" s="28">
        <f t="shared" si="12"/>
        <v>44218</v>
      </c>
      <c r="B24" s="31">
        <f t="shared" si="0"/>
        <v>6</v>
      </c>
      <c r="C24" s="79"/>
      <c r="D24" s="80"/>
      <c r="E24" s="28">
        <f t="shared" si="13"/>
        <v>44249</v>
      </c>
      <c r="F24" s="31">
        <f t="shared" si="1"/>
        <v>2</v>
      </c>
      <c r="G24" s="61"/>
      <c r="H24" s="106">
        <v>8</v>
      </c>
      <c r="I24" s="28">
        <f t="shared" si="14"/>
        <v>44277</v>
      </c>
      <c r="J24" s="31">
        <f t="shared" si="2"/>
        <v>2</v>
      </c>
      <c r="K24" s="61"/>
      <c r="L24" s="106">
        <v>12</v>
      </c>
      <c r="M24" s="28">
        <f t="shared" si="15"/>
        <v>44308</v>
      </c>
      <c r="N24" s="31">
        <f t="shared" si="3"/>
        <v>5</v>
      </c>
      <c r="O24" s="79"/>
      <c r="P24" s="80"/>
      <c r="Q24" s="22">
        <f t="shared" si="16"/>
        <v>44338</v>
      </c>
      <c r="R24" s="23">
        <f t="shared" si="4"/>
        <v>7</v>
      </c>
      <c r="S24" s="65"/>
      <c r="T24" s="66"/>
      <c r="U24" s="28">
        <f t="shared" si="17"/>
        <v>44369</v>
      </c>
      <c r="V24" s="31">
        <f t="shared" si="5"/>
        <v>3</v>
      </c>
      <c r="W24" s="77"/>
      <c r="X24" s="78"/>
      <c r="Y24" s="28">
        <f t="shared" si="18"/>
        <v>44399</v>
      </c>
      <c r="Z24" s="31">
        <f t="shared" si="6"/>
        <v>5</v>
      </c>
      <c r="AA24" s="77"/>
      <c r="AB24" s="78"/>
      <c r="AC24" s="29">
        <f t="shared" si="19"/>
        <v>44430</v>
      </c>
      <c r="AD24" s="30">
        <f t="shared" si="7"/>
        <v>1</v>
      </c>
      <c r="AE24" s="71"/>
      <c r="AF24" s="72"/>
      <c r="AG24" s="28">
        <f t="shared" si="20"/>
        <v>44461</v>
      </c>
      <c r="AH24" s="31">
        <f t="shared" si="8"/>
        <v>4</v>
      </c>
      <c r="AI24" s="85"/>
      <c r="AJ24" s="86"/>
      <c r="AK24" s="28">
        <f t="shared" si="21"/>
        <v>44491</v>
      </c>
      <c r="AL24" s="31">
        <f t="shared" si="9"/>
        <v>6</v>
      </c>
      <c r="AM24" s="85"/>
      <c r="AN24" s="86"/>
      <c r="AO24" s="28">
        <f t="shared" si="22"/>
        <v>44522</v>
      </c>
      <c r="AP24" s="31">
        <f t="shared" si="10"/>
        <v>2</v>
      </c>
      <c r="AQ24" s="61"/>
      <c r="AR24" s="106">
        <v>47</v>
      </c>
      <c r="AS24" s="28">
        <f t="shared" si="23"/>
        <v>44552</v>
      </c>
      <c r="AT24" s="31">
        <f t="shared" si="11"/>
        <v>4</v>
      </c>
      <c r="AU24" s="85"/>
      <c r="AV24" s="86"/>
    </row>
    <row r="25" spans="1:48" s="1" customFormat="1" ht="21" customHeight="1" x14ac:dyDescent="0.2">
      <c r="A25" s="22">
        <f t="shared" si="12"/>
        <v>44219</v>
      </c>
      <c r="B25" s="23">
        <f t="shared" si="0"/>
        <v>7</v>
      </c>
      <c r="C25" s="65"/>
      <c r="D25" s="66"/>
      <c r="E25" s="28">
        <f t="shared" si="13"/>
        <v>44250</v>
      </c>
      <c r="F25" s="31">
        <f t="shared" si="1"/>
        <v>3</v>
      </c>
      <c r="G25" s="87"/>
      <c r="H25" s="88"/>
      <c r="I25" s="28">
        <f t="shared" si="14"/>
        <v>44278</v>
      </c>
      <c r="J25" s="31">
        <f t="shared" si="2"/>
        <v>3</v>
      </c>
      <c r="K25" s="77"/>
      <c r="L25" s="78"/>
      <c r="M25" s="28">
        <f t="shared" si="15"/>
        <v>44309</v>
      </c>
      <c r="N25" s="31">
        <f t="shared" si="3"/>
        <v>6</v>
      </c>
      <c r="O25" s="85"/>
      <c r="P25" s="86"/>
      <c r="Q25" s="29">
        <f t="shared" si="16"/>
        <v>44339</v>
      </c>
      <c r="R25" s="30">
        <f t="shared" si="4"/>
        <v>1</v>
      </c>
      <c r="S25" s="73" t="s">
        <v>7</v>
      </c>
      <c r="T25" s="74"/>
      <c r="U25" s="28">
        <f t="shared" si="17"/>
        <v>44370</v>
      </c>
      <c r="V25" s="31">
        <f t="shared" si="5"/>
        <v>4</v>
      </c>
      <c r="W25" s="85"/>
      <c r="X25" s="86"/>
      <c r="Y25" s="28">
        <f t="shared" si="18"/>
        <v>44400</v>
      </c>
      <c r="Z25" s="31">
        <f t="shared" si="6"/>
        <v>6</v>
      </c>
      <c r="AA25" s="85"/>
      <c r="AB25" s="86"/>
      <c r="AC25" s="39">
        <f t="shared" si="19"/>
        <v>44431</v>
      </c>
      <c r="AD25" s="40">
        <f t="shared" si="7"/>
        <v>2</v>
      </c>
      <c r="AE25" s="60"/>
      <c r="AF25" s="110">
        <v>34</v>
      </c>
      <c r="AG25" s="28">
        <f t="shared" si="20"/>
        <v>44462</v>
      </c>
      <c r="AH25" s="31">
        <f t="shared" si="8"/>
        <v>5</v>
      </c>
      <c r="AI25" s="77"/>
      <c r="AJ25" s="78"/>
      <c r="AK25" s="22">
        <f t="shared" si="21"/>
        <v>44492</v>
      </c>
      <c r="AL25" s="23">
        <f t="shared" si="9"/>
        <v>7</v>
      </c>
      <c r="AM25" s="65"/>
      <c r="AN25" s="66"/>
      <c r="AO25" s="28">
        <f t="shared" si="22"/>
        <v>44523</v>
      </c>
      <c r="AP25" s="31">
        <f t="shared" si="10"/>
        <v>3</v>
      </c>
      <c r="AQ25" s="77"/>
      <c r="AR25" s="78"/>
      <c r="AS25" s="28">
        <f t="shared" si="23"/>
        <v>44553</v>
      </c>
      <c r="AT25" s="31">
        <f t="shared" si="11"/>
        <v>5</v>
      </c>
      <c r="AU25" s="77"/>
      <c r="AV25" s="78"/>
    </row>
    <row r="26" spans="1:48" s="1" customFormat="1" ht="21" customHeight="1" x14ac:dyDescent="0.2">
      <c r="A26" s="29">
        <f t="shared" si="12"/>
        <v>44220</v>
      </c>
      <c r="B26" s="30">
        <f t="shared" si="0"/>
        <v>1</v>
      </c>
      <c r="C26" s="75"/>
      <c r="D26" s="76"/>
      <c r="E26" s="28">
        <f t="shared" si="13"/>
        <v>44251</v>
      </c>
      <c r="F26" s="31">
        <f t="shared" si="1"/>
        <v>4</v>
      </c>
      <c r="G26" s="79"/>
      <c r="H26" s="80"/>
      <c r="I26" s="28">
        <f t="shared" si="14"/>
        <v>44279</v>
      </c>
      <c r="J26" s="31">
        <f t="shared" si="2"/>
        <v>4</v>
      </c>
      <c r="K26" s="87"/>
      <c r="L26" s="88"/>
      <c r="M26" s="22">
        <f t="shared" si="15"/>
        <v>44310</v>
      </c>
      <c r="N26" s="23">
        <f t="shared" si="3"/>
        <v>7</v>
      </c>
      <c r="O26" s="65"/>
      <c r="P26" s="66"/>
      <c r="Q26" s="47">
        <f t="shared" si="16"/>
        <v>44340</v>
      </c>
      <c r="R26" s="48">
        <f t="shared" si="4"/>
        <v>2</v>
      </c>
      <c r="S26" s="62" t="s">
        <v>13</v>
      </c>
      <c r="T26" s="27">
        <v>21</v>
      </c>
      <c r="U26" s="28">
        <f t="shared" si="17"/>
        <v>44371</v>
      </c>
      <c r="V26" s="31">
        <f t="shared" si="5"/>
        <v>5</v>
      </c>
      <c r="W26" s="77"/>
      <c r="X26" s="78"/>
      <c r="Y26" s="22">
        <f t="shared" si="18"/>
        <v>44401</v>
      </c>
      <c r="Z26" s="23">
        <f t="shared" si="6"/>
        <v>7</v>
      </c>
      <c r="AA26" s="65"/>
      <c r="AB26" s="66"/>
      <c r="AC26" s="39">
        <f t="shared" si="19"/>
        <v>44432</v>
      </c>
      <c r="AD26" s="40">
        <f t="shared" si="7"/>
        <v>3</v>
      </c>
      <c r="AE26" s="67"/>
      <c r="AF26" s="68"/>
      <c r="AG26" s="28">
        <f t="shared" si="20"/>
        <v>44463</v>
      </c>
      <c r="AH26" s="31">
        <f t="shared" si="8"/>
        <v>6</v>
      </c>
      <c r="AI26" s="85"/>
      <c r="AJ26" s="86"/>
      <c r="AK26" s="29">
        <f t="shared" si="21"/>
        <v>44493</v>
      </c>
      <c r="AL26" s="30">
        <f t="shared" si="9"/>
        <v>1</v>
      </c>
      <c r="AM26" s="71"/>
      <c r="AN26" s="72"/>
      <c r="AO26" s="28">
        <f t="shared" si="22"/>
        <v>44524</v>
      </c>
      <c r="AP26" s="31">
        <f t="shared" si="10"/>
        <v>4</v>
      </c>
      <c r="AQ26" s="85"/>
      <c r="AR26" s="86"/>
      <c r="AS26" s="39">
        <f t="shared" si="23"/>
        <v>44554</v>
      </c>
      <c r="AT26" s="40">
        <f t="shared" si="11"/>
        <v>6</v>
      </c>
      <c r="AU26" s="83"/>
      <c r="AV26" s="84"/>
    </row>
    <row r="27" spans="1:48" s="1" customFormat="1" ht="21" customHeight="1" x14ac:dyDescent="0.2">
      <c r="A27" s="28">
        <f t="shared" si="12"/>
        <v>44221</v>
      </c>
      <c r="B27" s="31">
        <f t="shared" si="0"/>
        <v>2</v>
      </c>
      <c r="C27" s="64"/>
      <c r="D27" s="37">
        <v>4</v>
      </c>
      <c r="E27" s="28">
        <f t="shared" si="13"/>
        <v>44252</v>
      </c>
      <c r="F27" s="31">
        <f t="shared" si="1"/>
        <v>5</v>
      </c>
      <c r="G27" s="77"/>
      <c r="H27" s="78"/>
      <c r="I27" s="28">
        <f t="shared" si="14"/>
        <v>44280</v>
      </c>
      <c r="J27" s="31">
        <f t="shared" si="2"/>
        <v>5</v>
      </c>
      <c r="K27" s="77"/>
      <c r="L27" s="78"/>
      <c r="M27" s="29">
        <f t="shared" si="15"/>
        <v>44311</v>
      </c>
      <c r="N27" s="30">
        <f t="shared" si="3"/>
        <v>1</v>
      </c>
      <c r="O27" s="71"/>
      <c r="P27" s="72"/>
      <c r="Q27" s="39">
        <f t="shared" si="16"/>
        <v>44341</v>
      </c>
      <c r="R27" s="40">
        <f t="shared" si="4"/>
        <v>3</v>
      </c>
      <c r="S27" s="67"/>
      <c r="T27" s="68"/>
      <c r="U27" s="28">
        <f t="shared" si="17"/>
        <v>44372</v>
      </c>
      <c r="V27" s="31">
        <f t="shared" si="5"/>
        <v>6</v>
      </c>
      <c r="W27" s="85"/>
      <c r="X27" s="86"/>
      <c r="Y27" s="29">
        <f t="shared" si="18"/>
        <v>44402</v>
      </c>
      <c r="Z27" s="30">
        <f t="shared" si="6"/>
        <v>1</v>
      </c>
      <c r="AA27" s="71"/>
      <c r="AB27" s="72"/>
      <c r="AC27" s="39">
        <f t="shared" si="19"/>
        <v>44433</v>
      </c>
      <c r="AD27" s="40">
        <f t="shared" si="7"/>
        <v>4</v>
      </c>
      <c r="AE27" s="83"/>
      <c r="AF27" s="84"/>
      <c r="AG27" s="22">
        <f t="shared" si="20"/>
        <v>44464</v>
      </c>
      <c r="AH27" s="23">
        <f t="shared" si="8"/>
        <v>7</v>
      </c>
      <c r="AI27" s="65"/>
      <c r="AJ27" s="66"/>
      <c r="AK27" s="28">
        <f t="shared" si="21"/>
        <v>44494</v>
      </c>
      <c r="AL27" s="31">
        <f t="shared" si="9"/>
        <v>2</v>
      </c>
      <c r="AM27" s="61"/>
      <c r="AN27" s="106">
        <v>43</v>
      </c>
      <c r="AO27" s="28">
        <f t="shared" si="22"/>
        <v>44525</v>
      </c>
      <c r="AP27" s="31">
        <f t="shared" si="10"/>
        <v>5</v>
      </c>
      <c r="AQ27" s="77"/>
      <c r="AR27" s="78"/>
      <c r="AS27" s="47">
        <f t="shared" si="23"/>
        <v>44555</v>
      </c>
      <c r="AT27" s="48">
        <f t="shared" si="11"/>
        <v>7</v>
      </c>
      <c r="AU27" s="89" t="s">
        <v>28</v>
      </c>
      <c r="AV27" s="90"/>
    </row>
    <row r="28" spans="1:48" s="1" customFormat="1" ht="21" customHeight="1" x14ac:dyDescent="0.2">
      <c r="A28" s="28">
        <f t="shared" si="12"/>
        <v>44222</v>
      </c>
      <c r="B28" s="31">
        <f t="shared" si="0"/>
        <v>3</v>
      </c>
      <c r="C28" s="85"/>
      <c r="D28" s="86"/>
      <c r="E28" s="28">
        <f t="shared" si="13"/>
        <v>44253</v>
      </c>
      <c r="F28" s="31">
        <f t="shared" si="1"/>
        <v>6</v>
      </c>
      <c r="G28" s="77"/>
      <c r="H28" s="78"/>
      <c r="I28" s="28">
        <f t="shared" si="14"/>
        <v>44281</v>
      </c>
      <c r="J28" s="31">
        <f t="shared" si="2"/>
        <v>6</v>
      </c>
      <c r="K28" s="85"/>
      <c r="L28" s="86"/>
      <c r="M28" s="28">
        <f t="shared" si="15"/>
        <v>44312</v>
      </c>
      <c r="N28" s="31">
        <f t="shared" si="3"/>
        <v>2</v>
      </c>
      <c r="O28" s="61"/>
      <c r="P28" s="106">
        <v>17</v>
      </c>
      <c r="Q28" s="39">
        <f t="shared" si="16"/>
        <v>44342</v>
      </c>
      <c r="R28" s="40">
        <f t="shared" si="4"/>
        <v>4</v>
      </c>
      <c r="S28" s="83"/>
      <c r="T28" s="84"/>
      <c r="U28" s="22">
        <f t="shared" si="17"/>
        <v>44373</v>
      </c>
      <c r="V28" s="23">
        <f t="shared" si="5"/>
        <v>7</v>
      </c>
      <c r="W28" s="65"/>
      <c r="X28" s="66"/>
      <c r="Y28" s="28">
        <f t="shared" si="18"/>
        <v>44403</v>
      </c>
      <c r="Z28" s="31">
        <f t="shared" si="6"/>
        <v>2</v>
      </c>
      <c r="AA28" s="61"/>
      <c r="AB28" s="106">
        <v>30</v>
      </c>
      <c r="AC28" s="39">
        <f t="shared" si="19"/>
        <v>44434</v>
      </c>
      <c r="AD28" s="40">
        <f t="shared" si="7"/>
        <v>5</v>
      </c>
      <c r="AE28" s="67"/>
      <c r="AF28" s="68"/>
      <c r="AG28" s="29">
        <f t="shared" si="20"/>
        <v>44465</v>
      </c>
      <c r="AH28" s="30">
        <f t="shared" si="8"/>
        <v>1</v>
      </c>
      <c r="AI28" s="71"/>
      <c r="AJ28" s="72"/>
      <c r="AK28" s="28">
        <f t="shared" si="21"/>
        <v>44495</v>
      </c>
      <c r="AL28" s="31">
        <f t="shared" si="9"/>
        <v>3</v>
      </c>
      <c r="AM28" s="77"/>
      <c r="AN28" s="78"/>
      <c r="AO28" s="28">
        <f t="shared" si="22"/>
        <v>44526</v>
      </c>
      <c r="AP28" s="31">
        <f t="shared" si="10"/>
        <v>6</v>
      </c>
      <c r="AQ28" s="85"/>
      <c r="AR28" s="86"/>
      <c r="AS28" s="29">
        <f t="shared" si="23"/>
        <v>44556</v>
      </c>
      <c r="AT28" s="30">
        <f t="shared" si="11"/>
        <v>1</v>
      </c>
      <c r="AU28" s="75" t="s">
        <v>29</v>
      </c>
      <c r="AV28" s="76"/>
    </row>
    <row r="29" spans="1:48" s="1" customFormat="1" ht="21" customHeight="1" x14ac:dyDescent="0.2">
      <c r="A29" s="28">
        <f t="shared" si="12"/>
        <v>44223</v>
      </c>
      <c r="B29" s="31">
        <f t="shared" si="0"/>
        <v>4</v>
      </c>
      <c r="C29" s="77"/>
      <c r="D29" s="78"/>
      <c r="E29" s="22">
        <f t="shared" si="13"/>
        <v>44254</v>
      </c>
      <c r="F29" s="23">
        <f t="shared" si="1"/>
        <v>7</v>
      </c>
      <c r="G29" s="65"/>
      <c r="H29" s="66"/>
      <c r="I29" s="22">
        <f t="shared" si="14"/>
        <v>44282</v>
      </c>
      <c r="J29" s="23">
        <f t="shared" si="2"/>
        <v>7</v>
      </c>
      <c r="K29" s="65"/>
      <c r="L29" s="66"/>
      <c r="M29" s="28">
        <f t="shared" si="15"/>
        <v>44313</v>
      </c>
      <c r="N29" s="31">
        <f t="shared" si="3"/>
        <v>3</v>
      </c>
      <c r="O29" s="77"/>
      <c r="P29" s="78"/>
      <c r="Q29" s="39">
        <f t="shared" si="16"/>
        <v>44343</v>
      </c>
      <c r="R29" s="40">
        <f t="shared" si="4"/>
        <v>5</v>
      </c>
      <c r="S29" s="67"/>
      <c r="T29" s="68"/>
      <c r="U29" s="29">
        <f t="shared" si="17"/>
        <v>44374</v>
      </c>
      <c r="V29" s="30">
        <f t="shared" si="5"/>
        <v>1</v>
      </c>
      <c r="W29" s="71"/>
      <c r="X29" s="72"/>
      <c r="Y29" s="28">
        <f t="shared" si="18"/>
        <v>44404</v>
      </c>
      <c r="Z29" s="31">
        <f t="shared" si="6"/>
        <v>3</v>
      </c>
      <c r="AA29" s="77"/>
      <c r="AB29" s="78"/>
      <c r="AC29" s="39">
        <f t="shared" si="19"/>
        <v>44435</v>
      </c>
      <c r="AD29" s="40">
        <f t="shared" si="7"/>
        <v>6</v>
      </c>
      <c r="AE29" s="83"/>
      <c r="AF29" s="84"/>
      <c r="AG29" s="28">
        <f t="shared" si="20"/>
        <v>44466</v>
      </c>
      <c r="AH29" s="31">
        <f t="shared" si="8"/>
        <v>2</v>
      </c>
      <c r="AI29" s="61"/>
      <c r="AJ29" s="106">
        <v>39</v>
      </c>
      <c r="AK29" s="28">
        <f t="shared" si="21"/>
        <v>44496</v>
      </c>
      <c r="AL29" s="31">
        <f t="shared" si="9"/>
        <v>4</v>
      </c>
      <c r="AM29" s="85"/>
      <c r="AN29" s="86"/>
      <c r="AO29" s="22">
        <f t="shared" si="22"/>
        <v>44527</v>
      </c>
      <c r="AP29" s="23">
        <f t="shared" si="10"/>
        <v>7</v>
      </c>
      <c r="AQ29" s="65"/>
      <c r="AR29" s="66"/>
      <c r="AS29" s="39">
        <f t="shared" si="23"/>
        <v>44557</v>
      </c>
      <c r="AT29" s="40">
        <f t="shared" si="11"/>
        <v>2</v>
      </c>
      <c r="AU29" s="60"/>
      <c r="AV29" s="110">
        <v>52</v>
      </c>
    </row>
    <row r="30" spans="1:48" s="1" customFormat="1" ht="21" customHeight="1" x14ac:dyDescent="0.2">
      <c r="A30" s="28">
        <f t="shared" si="12"/>
        <v>44224</v>
      </c>
      <c r="B30" s="31">
        <f t="shared" si="0"/>
        <v>5</v>
      </c>
      <c r="C30" s="77"/>
      <c r="D30" s="78"/>
      <c r="E30" s="108">
        <f t="shared" si="13"/>
        <v>44255</v>
      </c>
      <c r="F30" s="109">
        <f t="shared" si="1"/>
        <v>1</v>
      </c>
      <c r="G30" s="75"/>
      <c r="H30" s="76"/>
      <c r="I30" s="29">
        <f t="shared" si="14"/>
        <v>44283</v>
      </c>
      <c r="J30" s="30">
        <f t="shared" si="2"/>
        <v>1</v>
      </c>
      <c r="K30" s="73" t="s">
        <v>5</v>
      </c>
      <c r="L30" s="74"/>
      <c r="M30" s="28">
        <f t="shared" si="15"/>
        <v>44314</v>
      </c>
      <c r="N30" s="31">
        <f t="shared" si="3"/>
        <v>4</v>
      </c>
      <c r="O30" s="85"/>
      <c r="P30" s="86"/>
      <c r="Q30" s="39">
        <f t="shared" si="16"/>
        <v>44344</v>
      </c>
      <c r="R30" s="40">
        <f t="shared" si="4"/>
        <v>6</v>
      </c>
      <c r="S30" s="83"/>
      <c r="T30" s="84"/>
      <c r="U30" s="28">
        <f t="shared" si="17"/>
        <v>44375</v>
      </c>
      <c r="V30" s="31">
        <f t="shared" si="5"/>
        <v>2</v>
      </c>
      <c r="W30" s="61"/>
      <c r="X30" s="106">
        <v>26</v>
      </c>
      <c r="Y30" s="28">
        <f t="shared" si="18"/>
        <v>44405</v>
      </c>
      <c r="Z30" s="31">
        <f t="shared" si="6"/>
        <v>4</v>
      </c>
      <c r="AA30" s="85"/>
      <c r="AB30" s="86"/>
      <c r="AC30" s="45">
        <f t="shared" si="19"/>
        <v>44436</v>
      </c>
      <c r="AD30" s="46">
        <f t="shared" si="7"/>
        <v>7</v>
      </c>
      <c r="AE30" s="67"/>
      <c r="AF30" s="68"/>
      <c r="AG30" s="28">
        <f t="shared" si="20"/>
        <v>44467</v>
      </c>
      <c r="AH30" s="31">
        <f t="shared" si="8"/>
        <v>3</v>
      </c>
      <c r="AI30" s="77"/>
      <c r="AJ30" s="78"/>
      <c r="AK30" s="28">
        <f t="shared" si="21"/>
        <v>44497</v>
      </c>
      <c r="AL30" s="31">
        <f t="shared" si="9"/>
        <v>5</v>
      </c>
      <c r="AM30" s="77"/>
      <c r="AN30" s="78"/>
      <c r="AO30" s="29">
        <f t="shared" si="22"/>
        <v>44528</v>
      </c>
      <c r="AP30" s="30">
        <f t="shared" si="10"/>
        <v>1</v>
      </c>
      <c r="AQ30" s="73" t="s">
        <v>8</v>
      </c>
      <c r="AR30" s="74"/>
      <c r="AS30" s="39">
        <f t="shared" si="23"/>
        <v>44558</v>
      </c>
      <c r="AT30" s="40">
        <f t="shared" si="11"/>
        <v>3</v>
      </c>
      <c r="AU30" s="67"/>
      <c r="AV30" s="68"/>
    </row>
    <row r="31" spans="1:48" s="1" customFormat="1" ht="21" customHeight="1" x14ac:dyDescent="0.2">
      <c r="A31" s="34">
        <f t="shared" si="12"/>
        <v>44225</v>
      </c>
      <c r="B31" s="31">
        <f t="shared" si="0"/>
        <v>6</v>
      </c>
      <c r="C31" s="79"/>
      <c r="D31" s="80"/>
      <c r="E31" s="28">
        <f t="shared" si="13"/>
        <v>44256</v>
      </c>
      <c r="F31" s="31">
        <f t="shared" si="1"/>
        <v>2</v>
      </c>
      <c r="G31" s="87"/>
      <c r="H31" s="88"/>
      <c r="I31" s="111">
        <f t="shared" si="14"/>
        <v>44284</v>
      </c>
      <c r="J31" s="40">
        <f t="shared" si="2"/>
        <v>2</v>
      </c>
      <c r="K31" s="60"/>
      <c r="L31" s="110">
        <v>13</v>
      </c>
      <c r="M31" s="28">
        <f t="shared" si="15"/>
        <v>44315</v>
      </c>
      <c r="N31" s="31">
        <f t="shared" si="3"/>
        <v>5</v>
      </c>
      <c r="O31" s="77"/>
      <c r="P31" s="78"/>
      <c r="Q31" s="45">
        <f t="shared" si="16"/>
        <v>44345</v>
      </c>
      <c r="R31" s="46">
        <f t="shared" si="4"/>
        <v>7</v>
      </c>
      <c r="S31" s="101"/>
      <c r="T31" s="102"/>
      <c r="U31" s="28">
        <f t="shared" si="17"/>
        <v>44376</v>
      </c>
      <c r="V31" s="31">
        <f t="shared" si="5"/>
        <v>3</v>
      </c>
      <c r="W31" s="77"/>
      <c r="X31" s="78"/>
      <c r="Y31" s="28">
        <f t="shared" si="18"/>
        <v>44406</v>
      </c>
      <c r="Z31" s="31">
        <f t="shared" si="6"/>
        <v>5</v>
      </c>
      <c r="AA31" s="77"/>
      <c r="AB31" s="78"/>
      <c r="AC31" s="29">
        <f t="shared" si="19"/>
        <v>44437</v>
      </c>
      <c r="AD31" s="30">
        <f t="shared" si="7"/>
        <v>1</v>
      </c>
      <c r="AE31" s="71"/>
      <c r="AF31" s="72"/>
      <c r="AG31" s="28">
        <f t="shared" si="20"/>
        <v>44468</v>
      </c>
      <c r="AH31" s="31">
        <f t="shared" si="8"/>
        <v>4</v>
      </c>
      <c r="AI31" s="85"/>
      <c r="AJ31" s="86"/>
      <c r="AK31" s="28">
        <f t="shared" si="21"/>
        <v>44498</v>
      </c>
      <c r="AL31" s="31">
        <f t="shared" si="9"/>
        <v>6</v>
      </c>
      <c r="AM31" s="85"/>
      <c r="AN31" s="86"/>
      <c r="AO31" s="28">
        <f t="shared" si="22"/>
        <v>44529</v>
      </c>
      <c r="AP31" s="31">
        <f t="shared" si="10"/>
        <v>2</v>
      </c>
      <c r="AQ31" s="61"/>
      <c r="AR31" s="106">
        <v>48</v>
      </c>
      <c r="AS31" s="39">
        <f t="shared" si="23"/>
        <v>44559</v>
      </c>
      <c r="AT31" s="40">
        <f t="shared" si="11"/>
        <v>4</v>
      </c>
      <c r="AU31" s="83"/>
      <c r="AV31" s="84"/>
    </row>
    <row r="32" spans="1:48" s="1" customFormat="1" ht="21" customHeight="1" x14ac:dyDescent="0.2">
      <c r="A32" s="107">
        <f t="shared" si="12"/>
        <v>44226</v>
      </c>
      <c r="B32" s="23">
        <f t="shared" si="0"/>
        <v>7</v>
      </c>
      <c r="C32" s="65"/>
      <c r="D32" s="66"/>
      <c r="E32" s="11"/>
      <c r="F32" s="10"/>
      <c r="G32" s="99"/>
      <c r="H32" s="100"/>
      <c r="I32" s="111">
        <f t="shared" si="14"/>
        <v>44285</v>
      </c>
      <c r="J32" s="40">
        <f t="shared" si="2"/>
        <v>3</v>
      </c>
      <c r="K32" s="67"/>
      <c r="L32" s="68"/>
      <c r="M32" s="28">
        <f t="shared" si="15"/>
        <v>44316</v>
      </c>
      <c r="N32" s="31">
        <f t="shared" si="3"/>
        <v>6</v>
      </c>
      <c r="O32" s="85"/>
      <c r="P32" s="86"/>
      <c r="Q32" s="29">
        <f t="shared" si="16"/>
        <v>44346</v>
      </c>
      <c r="R32" s="30">
        <f t="shared" si="4"/>
        <v>1</v>
      </c>
      <c r="S32" s="71"/>
      <c r="T32" s="72"/>
      <c r="U32" s="28">
        <f t="shared" si="17"/>
        <v>44377</v>
      </c>
      <c r="V32" s="31">
        <f t="shared" si="5"/>
        <v>4</v>
      </c>
      <c r="W32" s="85"/>
      <c r="X32" s="86"/>
      <c r="Y32" s="28">
        <f t="shared" si="18"/>
        <v>44407</v>
      </c>
      <c r="Z32" s="31">
        <f t="shared" si="6"/>
        <v>6</v>
      </c>
      <c r="AA32" s="85"/>
      <c r="AB32" s="86"/>
      <c r="AC32" s="39">
        <f t="shared" si="19"/>
        <v>44438</v>
      </c>
      <c r="AD32" s="40">
        <f t="shared" si="7"/>
        <v>2</v>
      </c>
      <c r="AE32" s="60"/>
      <c r="AF32" s="110">
        <v>35</v>
      </c>
      <c r="AG32" s="28">
        <f t="shared" si="20"/>
        <v>44469</v>
      </c>
      <c r="AH32" s="31">
        <f t="shared" si="8"/>
        <v>5</v>
      </c>
      <c r="AI32" s="77"/>
      <c r="AJ32" s="78"/>
      <c r="AK32" s="22">
        <f t="shared" si="21"/>
        <v>44499</v>
      </c>
      <c r="AL32" s="23">
        <f t="shared" si="9"/>
        <v>7</v>
      </c>
      <c r="AM32" s="65"/>
      <c r="AN32" s="66"/>
      <c r="AO32" s="28">
        <f t="shared" si="22"/>
        <v>44530</v>
      </c>
      <c r="AP32" s="31">
        <f t="shared" si="10"/>
        <v>3</v>
      </c>
      <c r="AQ32" s="77"/>
      <c r="AR32" s="78"/>
      <c r="AS32" s="39">
        <f t="shared" si="23"/>
        <v>44560</v>
      </c>
      <c r="AT32" s="40">
        <f t="shared" si="11"/>
        <v>5</v>
      </c>
      <c r="AU32" s="67"/>
      <c r="AV32" s="68"/>
    </row>
    <row r="33" spans="1:48" s="1" customFormat="1" ht="21" customHeight="1" x14ac:dyDescent="0.2">
      <c r="A33" s="38">
        <f t="shared" si="12"/>
        <v>44227</v>
      </c>
      <c r="B33" s="30">
        <f t="shared" si="0"/>
        <v>1</v>
      </c>
      <c r="C33" s="81"/>
      <c r="D33" s="82"/>
      <c r="E33" s="12"/>
      <c r="F33" s="13"/>
      <c r="G33" s="95"/>
      <c r="H33" s="96"/>
      <c r="I33" s="111">
        <f t="shared" si="14"/>
        <v>44286</v>
      </c>
      <c r="J33" s="40">
        <f t="shared" si="2"/>
        <v>4</v>
      </c>
      <c r="K33" s="83"/>
      <c r="L33" s="84"/>
      <c r="M33" s="8"/>
      <c r="N33" s="9"/>
      <c r="O33" s="97"/>
      <c r="P33" s="98"/>
      <c r="Q33" s="39">
        <f t="shared" si="16"/>
        <v>44347</v>
      </c>
      <c r="R33" s="40">
        <f t="shared" si="4"/>
        <v>2</v>
      </c>
      <c r="S33" s="60"/>
      <c r="T33" s="110">
        <v>22</v>
      </c>
      <c r="U33" s="8"/>
      <c r="V33" s="9"/>
      <c r="W33" s="97"/>
      <c r="X33" s="98"/>
      <c r="Y33" s="22">
        <f t="shared" si="18"/>
        <v>44408</v>
      </c>
      <c r="Z33" s="23">
        <f t="shared" si="6"/>
        <v>7</v>
      </c>
      <c r="AA33" s="65"/>
      <c r="AB33" s="66"/>
      <c r="AC33" s="39">
        <f t="shared" si="19"/>
        <v>44439</v>
      </c>
      <c r="AD33" s="40">
        <f t="shared" si="7"/>
        <v>3</v>
      </c>
      <c r="AE33" s="67"/>
      <c r="AF33" s="68"/>
      <c r="AG33" s="8"/>
      <c r="AH33" s="9"/>
      <c r="AI33" s="97"/>
      <c r="AJ33" s="98"/>
      <c r="AK33" s="29">
        <f t="shared" si="21"/>
        <v>44500</v>
      </c>
      <c r="AL33" s="30">
        <f t="shared" si="9"/>
        <v>1</v>
      </c>
      <c r="AM33" s="81" t="s">
        <v>32</v>
      </c>
      <c r="AN33" s="82"/>
      <c r="AO33" s="8"/>
      <c r="AP33" s="9"/>
      <c r="AQ33" s="97"/>
      <c r="AR33" s="98"/>
      <c r="AS33" s="47">
        <f t="shared" si="23"/>
        <v>44561</v>
      </c>
      <c r="AT33" s="48">
        <f t="shared" si="11"/>
        <v>6</v>
      </c>
      <c r="AU33" s="89" t="s">
        <v>34</v>
      </c>
      <c r="AV33" s="90"/>
    </row>
    <row r="34" spans="1:48" x14ac:dyDescent="0.2">
      <c r="A34" s="7" t="s">
        <v>1</v>
      </c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6" t="s">
        <v>0</v>
      </c>
    </row>
  </sheetData>
  <mergeCells count="333">
    <mergeCell ref="AQ22:AR22"/>
    <mergeCell ref="AQ29:AR29"/>
    <mergeCell ref="AU6:AV6"/>
    <mergeCell ref="AU13:AV13"/>
    <mergeCell ref="AU20:AV20"/>
    <mergeCell ref="AU27:AV27"/>
    <mergeCell ref="AE9:AF9"/>
    <mergeCell ref="AE16:AF16"/>
    <mergeCell ref="AE23:AF23"/>
    <mergeCell ref="AE30:AF30"/>
    <mergeCell ref="AI6:AJ6"/>
    <mergeCell ref="AI13:AJ13"/>
    <mergeCell ref="AI20:AJ20"/>
    <mergeCell ref="AI27:AJ27"/>
    <mergeCell ref="AM4:AN4"/>
    <mergeCell ref="AM11:AN11"/>
    <mergeCell ref="AM18:AN18"/>
    <mergeCell ref="AM25:AN25"/>
    <mergeCell ref="S10:T10"/>
    <mergeCell ref="S17:T17"/>
    <mergeCell ref="S24:T24"/>
    <mergeCell ref="S31:T31"/>
    <mergeCell ref="W7:X7"/>
    <mergeCell ref="W14:X14"/>
    <mergeCell ref="W21:X21"/>
    <mergeCell ref="W28:X28"/>
    <mergeCell ref="AA5:AB5"/>
    <mergeCell ref="AA12:AB12"/>
    <mergeCell ref="AA19:AB19"/>
    <mergeCell ref="AA26:AB26"/>
    <mergeCell ref="AU10:AV10"/>
    <mergeCell ref="AU28:AV28"/>
    <mergeCell ref="AU24:AV24"/>
    <mergeCell ref="AU23:AV23"/>
    <mergeCell ref="AU14:AV14"/>
    <mergeCell ref="AU21:AV21"/>
    <mergeCell ref="AU3:AV3"/>
    <mergeCell ref="AM3:AN3"/>
    <mergeCell ref="AQ7:AR7"/>
    <mergeCell ref="AQ28:AR28"/>
    <mergeCell ref="AQ8:AR8"/>
    <mergeCell ref="AQ15:AR15"/>
    <mergeCell ref="AE20:AF20"/>
    <mergeCell ref="AI14:AJ14"/>
    <mergeCell ref="AA16:AB16"/>
    <mergeCell ref="O16:P16"/>
    <mergeCell ref="AI21:AJ21"/>
    <mergeCell ref="AI19:AJ19"/>
    <mergeCell ref="S16:T16"/>
    <mergeCell ref="W15:X15"/>
    <mergeCell ref="W17:X17"/>
    <mergeCell ref="O19:P19"/>
    <mergeCell ref="C12:D12"/>
    <mergeCell ref="C16:D16"/>
    <mergeCell ref="G16:H16"/>
    <mergeCell ref="K16:L16"/>
    <mergeCell ref="C21:D21"/>
    <mergeCell ref="K19:L19"/>
    <mergeCell ref="G6:H6"/>
    <mergeCell ref="C7:D7"/>
    <mergeCell ref="C5:D5"/>
    <mergeCell ref="C4:D4"/>
    <mergeCell ref="C11:D11"/>
    <mergeCell ref="C18:D18"/>
    <mergeCell ref="G8:H8"/>
    <mergeCell ref="G15:H15"/>
    <mergeCell ref="G22:H22"/>
    <mergeCell ref="K8:L8"/>
    <mergeCell ref="K15:L15"/>
    <mergeCell ref="K22:L22"/>
    <mergeCell ref="O20:P20"/>
    <mergeCell ref="W20:X20"/>
    <mergeCell ref="AA20:AB20"/>
    <mergeCell ref="K21:L21"/>
    <mergeCell ref="S21:T21"/>
    <mergeCell ref="O22:P22"/>
    <mergeCell ref="S20:T20"/>
    <mergeCell ref="AA22:AB22"/>
    <mergeCell ref="AQ30:AR30"/>
    <mergeCell ref="O4:P4"/>
    <mergeCell ref="G4:H4"/>
    <mergeCell ref="W8:X8"/>
    <mergeCell ref="AE8:AF8"/>
    <mergeCell ref="AM8:AN8"/>
    <mergeCell ref="AI10:AJ10"/>
    <mergeCell ref="AM10:AN10"/>
    <mergeCell ref="AE10:AF10"/>
    <mergeCell ref="G9:H9"/>
    <mergeCell ref="K9:L9"/>
    <mergeCell ref="O9:P9"/>
    <mergeCell ref="S9:T9"/>
    <mergeCell ref="AI7:AJ7"/>
    <mergeCell ref="G5:H5"/>
    <mergeCell ref="W10:X10"/>
    <mergeCell ref="AA8:AB8"/>
    <mergeCell ref="O10:P10"/>
    <mergeCell ref="K26:L26"/>
    <mergeCell ref="AI26:AJ26"/>
    <mergeCell ref="G25:H25"/>
    <mergeCell ref="O25:P25"/>
    <mergeCell ref="S25:T25"/>
    <mergeCell ref="AQ33:AR33"/>
    <mergeCell ref="AU33:AV33"/>
    <mergeCell ref="AA32:AB32"/>
    <mergeCell ref="AU31:AV31"/>
    <mergeCell ref="AE33:AF33"/>
    <mergeCell ref="AQ32:AR32"/>
    <mergeCell ref="AA33:AB33"/>
    <mergeCell ref="AM32:AN32"/>
    <mergeCell ref="C33:D33"/>
    <mergeCell ref="G33:H33"/>
    <mergeCell ref="K33:L33"/>
    <mergeCell ref="O33:P33"/>
    <mergeCell ref="W33:X33"/>
    <mergeCell ref="AE31:AF31"/>
    <mergeCell ref="AI31:AJ31"/>
    <mergeCell ref="AM31:AN31"/>
    <mergeCell ref="G32:H32"/>
    <mergeCell ref="O32:P32"/>
    <mergeCell ref="S32:T32"/>
    <mergeCell ref="W32:X32"/>
    <mergeCell ref="G31:H31"/>
    <mergeCell ref="W31:X31"/>
    <mergeCell ref="AA31:AB31"/>
    <mergeCell ref="AI32:AJ32"/>
    <mergeCell ref="AI33:AJ33"/>
    <mergeCell ref="AM33:AN33"/>
    <mergeCell ref="C32:D32"/>
    <mergeCell ref="AQ26:AR26"/>
    <mergeCell ref="AA23:AB23"/>
    <mergeCell ref="O23:P23"/>
    <mergeCell ref="S23:T23"/>
    <mergeCell ref="AA27:AB27"/>
    <mergeCell ref="C28:D28"/>
    <mergeCell ref="K28:L28"/>
    <mergeCell ref="S28:T28"/>
    <mergeCell ref="S27:T27"/>
    <mergeCell ref="AI28:AJ28"/>
    <mergeCell ref="AE27:AF27"/>
    <mergeCell ref="C26:D26"/>
    <mergeCell ref="W24:X24"/>
    <mergeCell ref="AE26:AF26"/>
    <mergeCell ref="C25:D25"/>
    <mergeCell ref="O26:P26"/>
    <mergeCell ref="AM29:AN29"/>
    <mergeCell ref="C30:D30"/>
    <mergeCell ref="G30:H30"/>
    <mergeCell ref="K30:L30"/>
    <mergeCell ref="O27:P27"/>
    <mergeCell ref="W27:X27"/>
    <mergeCell ref="AE22:AF22"/>
    <mergeCell ref="AM22:AN22"/>
    <mergeCell ref="AI24:AJ24"/>
    <mergeCell ref="AM24:AN24"/>
    <mergeCell ref="AE24:AF24"/>
    <mergeCell ref="AM26:AN26"/>
    <mergeCell ref="C29:D29"/>
    <mergeCell ref="O29:P29"/>
    <mergeCell ref="S30:T30"/>
    <mergeCell ref="AA30:AB30"/>
    <mergeCell ref="W29:X29"/>
    <mergeCell ref="AE29:AF29"/>
    <mergeCell ref="AA29:AB29"/>
    <mergeCell ref="O30:P30"/>
    <mergeCell ref="G29:H29"/>
    <mergeCell ref="K29:L29"/>
    <mergeCell ref="AM19:AN19"/>
    <mergeCell ref="AQ19:AR19"/>
    <mergeCell ref="AU19:AV19"/>
    <mergeCell ref="G18:H18"/>
    <mergeCell ref="O18:P18"/>
    <mergeCell ref="S18:T18"/>
    <mergeCell ref="W18:X18"/>
    <mergeCell ref="AA18:AB18"/>
    <mergeCell ref="AE19:AF19"/>
    <mergeCell ref="AM15:AN15"/>
    <mergeCell ref="AI17:AJ17"/>
    <mergeCell ref="AM17:AN17"/>
    <mergeCell ref="AU17:AV17"/>
    <mergeCell ref="AE17:AF17"/>
    <mergeCell ref="AQ16:AR16"/>
    <mergeCell ref="AI16:AJ16"/>
    <mergeCell ref="AU16:AV16"/>
    <mergeCell ref="AE12:AF12"/>
    <mergeCell ref="G13:H13"/>
    <mergeCell ref="O13:P13"/>
    <mergeCell ref="W13:X13"/>
    <mergeCell ref="O15:P15"/>
    <mergeCell ref="AE15:AF15"/>
    <mergeCell ref="S14:T14"/>
    <mergeCell ref="S13:T13"/>
    <mergeCell ref="AA15:AB15"/>
    <mergeCell ref="AE13:AF13"/>
    <mergeCell ref="O12:P12"/>
    <mergeCell ref="AE3:AF3"/>
    <mergeCell ref="W4:X4"/>
    <mergeCell ref="AA4:AB4"/>
    <mergeCell ref="AI3:AJ3"/>
    <mergeCell ref="W3:X3"/>
    <mergeCell ref="O6:P6"/>
    <mergeCell ref="W6:X6"/>
    <mergeCell ref="AA6:AB6"/>
    <mergeCell ref="AE6:AF6"/>
    <mergeCell ref="S6:T6"/>
    <mergeCell ref="S4:T4"/>
    <mergeCell ref="AE5:AF5"/>
    <mergeCell ref="O3:P3"/>
    <mergeCell ref="AA3:AB3"/>
    <mergeCell ref="AI4:AJ4"/>
    <mergeCell ref="O5:P5"/>
    <mergeCell ref="S3:T3"/>
    <mergeCell ref="A1:T1"/>
    <mergeCell ref="Y2:AB2"/>
    <mergeCell ref="AC2:AF2"/>
    <mergeCell ref="AG2:AJ2"/>
    <mergeCell ref="AK2:AN2"/>
    <mergeCell ref="AO2:AR2"/>
    <mergeCell ref="AS2:AV2"/>
    <mergeCell ref="A2:D2"/>
    <mergeCell ref="E2:H2"/>
    <mergeCell ref="I2:L2"/>
    <mergeCell ref="M2:P2"/>
    <mergeCell ref="Q2:T2"/>
    <mergeCell ref="U2:X2"/>
    <mergeCell ref="AI5:AJ5"/>
    <mergeCell ref="AM5:AN5"/>
    <mergeCell ref="C8:D8"/>
    <mergeCell ref="C15:D15"/>
    <mergeCell ref="C22:D22"/>
    <mergeCell ref="K7:L7"/>
    <mergeCell ref="S7:T7"/>
    <mergeCell ref="O8:P8"/>
    <mergeCell ref="AA9:AB9"/>
    <mergeCell ref="AI9:AJ9"/>
    <mergeCell ref="AA13:AB13"/>
    <mergeCell ref="C14:D14"/>
    <mergeCell ref="K14:L14"/>
    <mergeCell ref="K12:L12"/>
    <mergeCell ref="AI12:AJ12"/>
    <mergeCell ref="AM12:AN12"/>
    <mergeCell ref="O11:P11"/>
    <mergeCell ref="S11:T11"/>
    <mergeCell ref="W11:X11"/>
    <mergeCell ref="AA11:AB11"/>
    <mergeCell ref="K4:L4"/>
    <mergeCell ref="K11:L11"/>
    <mergeCell ref="K18:L18"/>
    <mergeCell ref="K25:L25"/>
    <mergeCell ref="K32:L32"/>
    <mergeCell ref="G23:H23"/>
    <mergeCell ref="K23:L23"/>
    <mergeCell ref="G11:H11"/>
    <mergeCell ref="G20:H20"/>
    <mergeCell ref="G27:H27"/>
    <mergeCell ref="K6:L6"/>
    <mergeCell ref="K13:L13"/>
    <mergeCell ref="K20:L20"/>
    <mergeCell ref="K27:L27"/>
    <mergeCell ref="K5:L5"/>
    <mergeCell ref="W22:X22"/>
    <mergeCell ref="W25:X25"/>
    <mergeCell ref="AA25:AB25"/>
    <mergeCell ref="AU30:AV30"/>
    <mergeCell ref="AI23:AJ23"/>
    <mergeCell ref="AI30:AJ30"/>
    <mergeCell ref="AM7:AN7"/>
    <mergeCell ref="AM14:AN14"/>
    <mergeCell ref="AM21:AN21"/>
    <mergeCell ref="AM28:AN28"/>
    <mergeCell ref="AA10:AB10"/>
    <mergeCell ref="AA17:AB17"/>
    <mergeCell ref="AA24:AB24"/>
    <mergeCell ref="AE7:AF7"/>
    <mergeCell ref="AE14:AF14"/>
    <mergeCell ref="AE21:AF21"/>
    <mergeCell ref="AE28:AF28"/>
    <mergeCell ref="AI11:AJ11"/>
    <mergeCell ref="AI18:AJ18"/>
    <mergeCell ref="AI25:AJ25"/>
    <mergeCell ref="AM9:AN9"/>
    <mergeCell ref="AM16:AN16"/>
    <mergeCell ref="AM23:AN23"/>
    <mergeCell ref="AM30:AN30"/>
    <mergeCell ref="AQ21:AR21"/>
    <mergeCell ref="AU7:AV7"/>
    <mergeCell ref="AQ9:AR9"/>
    <mergeCell ref="AQ5:AR5"/>
    <mergeCell ref="AU5:AV5"/>
    <mergeCell ref="AU9:AV9"/>
    <mergeCell ref="AU12:AV12"/>
    <mergeCell ref="AQ6:AR6"/>
    <mergeCell ref="AQ13:AR13"/>
    <mergeCell ref="AQ20:AR20"/>
    <mergeCell ref="AQ12:AR12"/>
    <mergeCell ref="C3:D3"/>
    <mergeCell ref="C10:D10"/>
    <mergeCell ref="C17:D17"/>
    <mergeCell ref="C24:D24"/>
    <mergeCell ref="C31:D31"/>
    <mergeCell ref="G7:H7"/>
    <mergeCell ref="G14:H14"/>
    <mergeCell ref="G21:H21"/>
    <mergeCell ref="G28:H28"/>
    <mergeCell ref="G12:H12"/>
    <mergeCell ref="G19:H19"/>
    <mergeCell ref="G26:H26"/>
    <mergeCell ref="C23:D23"/>
    <mergeCell ref="C9:D9"/>
    <mergeCell ref="C19:D19"/>
    <mergeCell ref="AQ27:AR27"/>
    <mergeCell ref="AU4:AV4"/>
    <mergeCell ref="AU11:AV11"/>
    <mergeCell ref="AU18:AV18"/>
    <mergeCell ref="AU25:AV25"/>
    <mergeCell ref="AU32:AV32"/>
    <mergeCell ref="O17:P17"/>
    <mergeCell ref="O24:P24"/>
    <mergeCell ref="O31:P31"/>
    <mergeCell ref="S8:T8"/>
    <mergeCell ref="S15:T15"/>
    <mergeCell ref="S22:T22"/>
    <mergeCell ref="S29:T29"/>
    <mergeCell ref="W5:X5"/>
    <mergeCell ref="W12:X12"/>
    <mergeCell ref="W19:X19"/>
    <mergeCell ref="W26:X26"/>
    <mergeCell ref="AQ4:AR4"/>
    <mergeCell ref="AQ11:AR11"/>
    <mergeCell ref="AQ18:AR18"/>
    <mergeCell ref="AQ25:AR25"/>
    <mergeCell ref="AQ23:AR23"/>
    <mergeCell ref="AU26:AV26"/>
    <mergeCell ref="AQ14:AR14"/>
  </mergeCells>
  <conditionalFormatting sqref="E31:H31">
    <cfRule type="expression" dxfId="8" priority="1">
      <formula>(DAY($E$31)=1)</formula>
    </cfRule>
    <cfRule type="expression" dxfId="7" priority="2">
      <formula>(DAY($E$1)=29)</formula>
    </cfRule>
  </conditionalFormatting>
  <hyperlinks>
    <hyperlink ref="AT1" r:id="rId1" display="© www.kalenderpedia.de" xr:uid="{D7D43110-2033-4E10-82DC-5FE439740DB4}"/>
    <hyperlink ref="A34" r:id="rId2" display="© www.kalenderpedia.de" xr:uid="{06F4C330-CBB6-472A-A3B7-413D7D092E50}"/>
    <hyperlink ref="U23" r:id="rId3" display="http://www.kalenderpedia.de/" xr:uid="{00140FDA-B59A-4177-9675-0F741E9B7ED3}"/>
  </hyperlinks>
  <printOptions horizontalCentered="1" verticalCentered="1"/>
  <pageMargins left="0.51181102362204722" right="0.51181102362204722" top="0.27559055118110237" bottom="0.27559055118110237" header="0.27559055118110237" footer="0.27559055118110237"/>
  <pageSetup paperSize="9" scale="74" orientation="landscape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AX34"/>
  <sheetViews>
    <sheetView showGridLines="0" zoomScale="90" zoomScaleNormal="90" workbookViewId="0">
      <selection activeCell="A4" sqref="A4"/>
    </sheetView>
  </sheetViews>
  <sheetFormatPr baseColWidth="10" defaultColWidth="9.140625" defaultRowHeight="12.75" x14ac:dyDescent="0.2"/>
  <cols>
    <col min="1" max="1" width="3.28515625" customWidth="1"/>
    <col min="2" max="2" width="4" customWidth="1"/>
    <col min="3" max="3" width="5.42578125" customWidth="1"/>
    <col min="4" max="4" width="2.7109375" customWidth="1"/>
    <col min="5" max="5" width="3.28515625" customWidth="1"/>
    <col min="6" max="6" width="4" customWidth="1"/>
    <col min="7" max="7" width="5.42578125" customWidth="1"/>
    <col min="8" max="8" width="2.7109375" customWidth="1"/>
    <col min="9" max="9" width="3.28515625" customWidth="1"/>
    <col min="10" max="10" width="4" customWidth="1"/>
    <col min="11" max="11" width="5.42578125" customWidth="1"/>
    <col min="12" max="12" width="2.7109375" customWidth="1"/>
    <col min="13" max="13" width="3.28515625" customWidth="1"/>
    <col min="14" max="14" width="4" customWidth="1"/>
    <col min="15" max="15" width="5.42578125" customWidth="1"/>
    <col min="16" max="16" width="2.7109375" customWidth="1"/>
    <col min="17" max="17" width="3.28515625" customWidth="1"/>
    <col min="18" max="18" width="4" customWidth="1"/>
    <col min="19" max="19" width="5.42578125" customWidth="1"/>
    <col min="20" max="20" width="2.7109375" customWidth="1"/>
    <col min="21" max="21" width="3.28515625" customWidth="1"/>
    <col min="22" max="22" width="4" customWidth="1"/>
    <col min="23" max="23" width="5.42578125" customWidth="1"/>
    <col min="24" max="24" width="2.7109375" customWidth="1"/>
    <col min="25" max="25" width="3.28515625" customWidth="1"/>
    <col min="26" max="26" width="4" customWidth="1"/>
    <col min="27" max="27" width="5.42578125" customWidth="1"/>
    <col min="28" max="28" width="2.7109375" customWidth="1"/>
    <col min="29" max="29" width="3.28515625" customWidth="1"/>
    <col min="30" max="30" width="4" customWidth="1"/>
    <col min="31" max="31" width="5.42578125" customWidth="1"/>
    <col min="32" max="32" width="2.7109375" customWidth="1"/>
    <col min="33" max="33" width="3.28515625" customWidth="1"/>
    <col min="34" max="34" width="4" customWidth="1"/>
    <col min="35" max="35" width="5.42578125" customWidth="1"/>
    <col min="36" max="36" width="2.7109375" customWidth="1"/>
    <col min="37" max="37" width="3.28515625" customWidth="1"/>
    <col min="38" max="38" width="4" customWidth="1"/>
    <col min="39" max="39" width="5.42578125" customWidth="1"/>
    <col min="40" max="40" width="2.7109375" customWidth="1"/>
    <col min="41" max="41" width="3.28515625" customWidth="1"/>
    <col min="42" max="42" width="4" customWidth="1"/>
    <col min="43" max="43" width="5.42578125" customWidth="1"/>
    <col min="44" max="44" width="2.7109375" customWidth="1"/>
    <col min="45" max="45" width="3.28515625" customWidth="1"/>
    <col min="46" max="46" width="4" customWidth="1"/>
    <col min="47" max="47" width="5.42578125" customWidth="1"/>
    <col min="48" max="48" width="2.7109375" customWidth="1"/>
    <col min="50" max="50" width="10.28515625" bestFit="1" customWidth="1"/>
  </cols>
  <sheetData>
    <row r="1" spans="1:50" ht="52.5" customHeight="1" x14ac:dyDescent="0.2">
      <c r="A1" s="105">
        <v>2021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4"/>
      <c r="AU1" s="3"/>
      <c r="AV1" s="3"/>
    </row>
    <row r="2" spans="1:50" s="1" customFormat="1" ht="24" customHeight="1" x14ac:dyDescent="0.2">
      <c r="A2" s="94">
        <f>DATE($A$1,(COLUMN()-1)/4+1,1)</f>
        <v>44197</v>
      </c>
      <c r="B2" s="94"/>
      <c r="C2" s="94"/>
      <c r="D2" s="94"/>
      <c r="E2" s="94">
        <f>DATE($A$1,(COLUMN()-1)/4+1,1)</f>
        <v>44228</v>
      </c>
      <c r="F2" s="94"/>
      <c r="G2" s="94"/>
      <c r="H2" s="94"/>
      <c r="I2" s="94">
        <f>DATE($A$1,(COLUMN()-1)/4+1,1)</f>
        <v>44256</v>
      </c>
      <c r="J2" s="94"/>
      <c r="K2" s="94"/>
      <c r="L2" s="94"/>
      <c r="M2" s="94">
        <f>DATE($A$1,(COLUMN()-1)/4+1,1)</f>
        <v>44287</v>
      </c>
      <c r="N2" s="94"/>
      <c r="O2" s="94"/>
      <c r="P2" s="94"/>
      <c r="Q2" s="94">
        <f>DATE($A$1,(COLUMN()-1)/4+1,1)</f>
        <v>44317</v>
      </c>
      <c r="R2" s="94"/>
      <c r="S2" s="94"/>
      <c r="T2" s="94"/>
      <c r="U2" s="94">
        <f>DATE($A$1,(COLUMN()-1)/4+1,1)</f>
        <v>44348</v>
      </c>
      <c r="V2" s="94"/>
      <c r="W2" s="94"/>
      <c r="X2" s="94"/>
      <c r="Y2" s="94">
        <f>DATE($A$1,(COLUMN()-1)/4+1,1)</f>
        <v>44378</v>
      </c>
      <c r="Z2" s="94"/>
      <c r="AA2" s="94"/>
      <c r="AB2" s="94"/>
      <c r="AC2" s="94">
        <f>DATE($A$1,(COLUMN()-1)/4+1,1)</f>
        <v>44409</v>
      </c>
      <c r="AD2" s="94"/>
      <c r="AE2" s="94"/>
      <c r="AF2" s="94"/>
      <c r="AG2" s="94">
        <f>DATE($A$1,(COLUMN()-1)/4+1,1)</f>
        <v>44440</v>
      </c>
      <c r="AH2" s="94"/>
      <c r="AI2" s="94"/>
      <c r="AJ2" s="94"/>
      <c r="AK2" s="94">
        <f>DATE($A$1,(COLUMN()-1)/4+1,1)</f>
        <v>44470</v>
      </c>
      <c r="AL2" s="94"/>
      <c r="AM2" s="94"/>
      <c r="AN2" s="94"/>
      <c r="AO2" s="94">
        <f>DATE($A$1,(COLUMN()-1)/4+1,1)</f>
        <v>44501</v>
      </c>
      <c r="AP2" s="94"/>
      <c r="AQ2" s="94"/>
      <c r="AR2" s="94"/>
      <c r="AS2" s="94">
        <f>DATE($A$1,(COLUMN()-1)/4+1,1)</f>
        <v>44531</v>
      </c>
      <c r="AT2" s="94"/>
      <c r="AU2" s="94"/>
      <c r="AV2" s="94"/>
    </row>
    <row r="3" spans="1:50" s="1" customFormat="1" ht="21" customHeight="1" x14ac:dyDescent="0.2">
      <c r="A3" s="47">
        <f>A2</f>
        <v>44197</v>
      </c>
      <c r="B3" s="48">
        <f>WEEKDAY(A3,1)</f>
        <v>6</v>
      </c>
      <c r="C3" s="103" t="s">
        <v>4</v>
      </c>
      <c r="D3" s="104"/>
      <c r="E3" s="28">
        <f>E2</f>
        <v>44228</v>
      </c>
      <c r="F3" s="31">
        <f>WEEKDAY(E3,1)</f>
        <v>2</v>
      </c>
      <c r="G3" s="61"/>
      <c r="H3" s="106">
        <v>5</v>
      </c>
      <c r="I3" s="28">
        <f>I2</f>
        <v>44256</v>
      </c>
      <c r="J3" s="31">
        <f>WEEKDAY(I3,1)</f>
        <v>2</v>
      </c>
      <c r="K3" s="61"/>
      <c r="L3" s="106">
        <v>9</v>
      </c>
      <c r="M3" s="39">
        <f>M2</f>
        <v>44287</v>
      </c>
      <c r="N3" s="40">
        <f>WEEKDAY(M3,1)</f>
        <v>5</v>
      </c>
      <c r="O3" s="67"/>
      <c r="P3" s="68"/>
      <c r="Q3" s="47">
        <f>Q2</f>
        <v>44317</v>
      </c>
      <c r="R3" s="48">
        <f>WEEKDAY(Q3,1)</f>
        <v>7</v>
      </c>
      <c r="S3" s="89" t="s">
        <v>2</v>
      </c>
      <c r="T3" s="90"/>
      <c r="U3" s="39">
        <f>U2</f>
        <v>44348</v>
      </c>
      <c r="V3" s="40">
        <f>WEEKDAY(U3,1)</f>
        <v>3</v>
      </c>
      <c r="W3" s="69"/>
      <c r="X3" s="70"/>
      <c r="Y3" s="28">
        <f>Y2</f>
        <v>44378</v>
      </c>
      <c r="Z3" s="31">
        <f>WEEKDAY(Y3,1)</f>
        <v>5</v>
      </c>
      <c r="AA3" s="77"/>
      <c r="AB3" s="78"/>
      <c r="AC3" s="29">
        <f>AC2</f>
        <v>44409</v>
      </c>
      <c r="AD3" s="30">
        <f>WEEKDAY(AC3,1)</f>
        <v>1</v>
      </c>
      <c r="AE3" s="71"/>
      <c r="AF3" s="72"/>
      <c r="AG3" s="39">
        <f>AG2</f>
        <v>44440</v>
      </c>
      <c r="AH3" s="40">
        <f>WEEKDAY(AG3,1)</f>
        <v>4</v>
      </c>
      <c r="AI3" s="83"/>
      <c r="AJ3" s="84"/>
      <c r="AK3" s="28">
        <f>AK2</f>
        <v>44470</v>
      </c>
      <c r="AL3" s="31">
        <f>WEEKDAY(AK3,1)</f>
        <v>6</v>
      </c>
      <c r="AM3" s="85"/>
      <c r="AN3" s="86"/>
      <c r="AO3" s="47">
        <f>AO2</f>
        <v>44501</v>
      </c>
      <c r="AP3" s="48">
        <f>WEEKDAY(AO3,1)</f>
        <v>2</v>
      </c>
      <c r="AQ3" s="62" t="s">
        <v>33</v>
      </c>
      <c r="AR3" s="27">
        <v>44</v>
      </c>
      <c r="AS3" s="28">
        <f>AS2</f>
        <v>44531</v>
      </c>
      <c r="AT3" s="31">
        <f>WEEKDAY(AS3,1)</f>
        <v>4</v>
      </c>
      <c r="AU3" s="85"/>
      <c r="AV3" s="86"/>
    </row>
    <row r="4" spans="1:50" s="1" customFormat="1" ht="21" customHeight="1" x14ac:dyDescent="0.2">
      <c r="A4" s="45">
        <f>A3+1</f>
        <v>44198</v>
      </c>
      <c r="B4" s="46">
        <f t="shared" ref="B4:B33" si="0">WEEKDAY(A4,1)</f>
        <v>7</v>
      </c>
      <c r="C4" s="67"/>
      <c r="D4" s="68"/>
      <c r="E4" s="28">
        <f>E3+1</f>
        <v>44229</v>
      </c>
      <c r="F4" s="31">
        <f t="shared" ref="F4:F31" si="1">WEEKDAY(E4,1)</f>
        <v>3</v>
      </c>
      <c r="G4" s="87"/>
      <c r="H4" s="88"/>
      <c r="I4" s="28">
        <f>I3+1</f>
        <v>44257</v>
      </c>
      <c r="J4" s="31">
        <f t="shared" ref="J4:J33" si="2">WEEKDAY(I4,1)</f>
        <v>3</v>
      </c>
      <c r="K4" s="77"/>
      <c r="L4" s="78"/>
      <c r="M4" s="47">
        <f>M3+1</f>
        <v>44288</v>
      </c>
      <c r="N4" s="48">
        <f t="shared" ref="N4:N32" si="3">WEEKDAY(M4,1)</f>
        <v>6</v>
      </c>
      <c r="O4" s="89" t="s">
        <v>3</v>
      </c>
      <c r="P4" s="90"/>
      <c r="Q4" s="29">
        <f>Q3+1</f>
        <v>44318</v>
      </c>
      <c r="R4" s="30">
        <f t="shared" ref="R4:R33" si="4">WEEKDAY(Q4,1)</f>
        <v>1</v>
      </c>
      <c r="S4" s="71"/>
      <c r="T4" s="72"/>
      <c r="U4" s="39">
        <f>U3+1</f>
        <v>44349</v>
      </c>
      <c r="V4" s="40">
        <f t="shared" ref="V4:V32" si="5">WEEKDAY(U4,1)</f>
        <v>4</v>
      </c>
      <c r="W4" s="83"/>
      <c r="X4" s="84"/>
      <c r="Y4" s="28">
        <f>Y3+1</f>
        <v>44379</v>
      </c>
      <c r="Z4" s="31">
        <f t="shared" ref="Z4:Z33" si="6">WEEKDAY(Y4,1)</f>
        <v>6</v>
      </c>
      <c r="AA4" s="85"/>
      <c r="AB4" s="86"/>
      <c r="AC4" s="39">
        <f>AC3+1</f>
        <v>44410</v>
      </c>
      <c r="AD4" s="40">
        <f t="shared" ref="AD4:AD33" si="7">WEEKDAY(AC4,1)</f>
        <v>2</v>
      </c>
      <c r="AE4" s="60"/>
      <c r="AF4" s="110">
        <v>31</v>
      </c>
      <c r="AG4" s="39">
        <f>AG3+1</f>
        <v>44441</v>
      </c>
      <c r="AH4" s="40">
        <f t="shared" ref="AH4:AH32" si="8">WEEKDAY(AG4,1)</f>
        <v>5</v>
      </c>
      <c r="AI4" s="67"/>
      <c r="AJ4" s="68"/>
      <c r="AK4" s="22">
        <f>AK3+1</f>
        <v>44471</v>
      </c>
      <c r="AL4" s="23">
        <f t="shared" ref="AL4:AL33" si="9">WEEKDAY(AK4,1)</f>
        <v>7</v>
      </c>
      <c r="AM4" s="65"/>
      <c r="AN4" s="66"/>
      <c r="AO4" s="39">
        <f>AO3+1</f>
        <v>44502</v>
      </c>
      <c r="AP4" s="40">
        <f t="shared" ref="AP4:AP32" si="10">WEEKDAY(AO4,1)</f>
        <v>3</v>
      </c>
      <c r="AQ4" s="67"/>
      <c r="AR4" s="68"/>
      <c r="AS4" s="28">
        <f>AS3+1</f>
        <v>44532</v>
      </c>
      <c r="AT4" s="31">
        <f t="shared" ref="AT4:AT33" si="11">WEEKDAY(AS4,1)</f>
        <v>5</v>
      </c>
      <c r="AU4" s="77"/>
      <c r="AV4" s="78"/>
      <c r="AX4" s="14"/>
    </row>
    <row r="5" spans="1:50" s="1" customFormat="1" ht="21" customHeight="1" x14ac:dyDescent="0.2">
      <c r="A5" s="35">
        <f t="shared" ref="A5:A33" si="12">A4+1</f>
        <v>44199</v>
      </c>
      <c r="B5" s="36">
        <f t="shared" si="0"/>
        <v>1</v>
      </c>
      <c r="C5" s="81"/>
      <c r="D5" s="82"/>
      <c r="E5" s="32">
        <f t="shared" ref="E5:E31" si="13">E4+1</f>
        <v>44230</v>
      </c>
      <c r="F5" s="33">
        <f t="shared" si="1"/>
        <v>4</v>
      </c>
      <c r="G5" s="77"/>
      <c r="H5" s="78"/>
      <c r="I5" s="32">
        <f t="shared" ref="I5:I33" si="14">I4+1</f>
        <v>44258</v>
      </c>
      <c r="J5" s="33">
        <f t="shared" si="2"/>
        <v>4</v>
      </c>
      <c r="K5" s="85"/>
      <c r="L5" s="86"/>
      <c r="M5" s="43">
        <f t="shared" ref="M5:M32" si="15">M4+1</f>
        <v>44289</v>
      </c>
      <c r="N5" s="44">
        <f t="shared" si="3"/>
        <v>7</v>
      </c>
      <c r="O5" s="67"/>
      <c r="P5" s="68"/>
      <c r="Q5" s="32">
        <f t="shared" ref="Q5:Q33" si="16">Q4+1</f>
        <v>44319</v>
      </c>
      <c r="R5" s="33">
        <f t="shared" si="4"/>
        <v>2</v>
      </c>
      <c r="S5" s="61"/>
      <c r="T5" s="106">
        <v>18</v>
      </c>
      <c r="U5" s="49">
        <f t="shared" ref="U5:U32" si="17">U4+1</f>
        <v>44350</v>
      </c>
      <c r="V5" s="50">
        <f t="shared" si="5"/>
        <v>5</v>
      </c>
      <c r="W5" s="103" t="s">
        <v>30</v>
      </c>
      <c r="X5" s="104"/>
      <c r="Y5" s="24">
        <f t="shared" ref="Y5:Y33" si="18">Y4+1</f>
        <v>44380</v>
      </c>
      <c r="Z5" s="25">
        <f t="shared" si="6"/>
        <v>7</v>
      </c>
      <c r="AA5" s="65"/>
      <c r="AB5" s="66"/>
      <c r="AC5" s="41">
        <f t="shared" ref="AC5:AC33" si="19">AC4+1</f>
        <v>44411</v>
      </c>
      <c r="AD5" s="42">
        <f t="shared" si="7"/>
        <v>3</v>
      </c>
      <c r="AE5" s="67"/>
      <c r="AF5" s="68"/>
      <c r="AG5" s="41">
        <f t="shared" ref="AG5:AG32" si="20">AG4+1</f>
        <v>44442</v>
      </c>
      <c r="AH5" s="42">
        <f t="shared" si="8"/>
        <v>6</v>
      </c>
      <c r="AI5" s="83"/>
      <c r="AJ5" s="84"/>
      <c r="AK5" s="35">
        <f t="shared" ref="AK5:AK33" si="21">AK4+1</f>
        <v>44472</v>
      </c>
      <c r="AL5" s="36">
        <f t="shared" si="9"/>
        <v>1</v>
      </c>
      <c r="AM5" s="75" t="s">
        <v>14</v>
      </c>
      <c r="AN5" s="76"/>
      <c r="AO5" s="41">
        <f t="shared" ref="AO5:AO32" si="22">AO4+1</f>
        <v>44503</v>
      </c>
      <c r="AP5" s="42">
        <f t="shared" si="10"/>
        <v>4</v>
      </c>
      <c r="AQ5" s="83"/>
      <c r="AR5" s="84"/>
      <c r="AS5" s="32">
        <f t="shared" ref="AS5:AS33" si="23">AS4+1</f>
        <v>44533</v>
      </c>
      <c r="AT5" s="33">
        <f t="shared" si="11"/>
        <v>6</v>
      </c>
      <c r="AU5" s="85"/>
      <c r="AV5" s="86"/>
      <c r="AW5" s="19"/>
      <c r="AX5" s="20"/>
    </row>
    <row r="6" spans="1:50" s="1" customFormat="1" ht="21" customHeight="1" x14ac:dyDescent="0.2">
      <c r="A6" s="41">
        <f t="shared" si="12"/>
        <v>44200</v>
      </c>
      <c r="B6" s="42">
        <f t="shared" si="0"/>
        <v>2</v>
      </c>
      <c r="C6" s="60"/>
      <c r="D6" s="110">
        <v>1</v>
      </c>
      <c r="E6" s="32">
        <f t="shared" si="13"/>
        <v>44231</v>
      </c>
      <c r="F6" s="33">
        <f t="shared" si="1"/>
        <v>5</v>
      </c>
      <c r="G6" s="77"/>
      <c r="H6" s="78"/>
      <c r="I6" s="32">
        <f t="shared" si="14"/>
        <v>44259</v>
      </c>
      <c r="J6" s="33">
        <f t="shared" si="2"/>
        <v>5</v>
      </c>
      <c r="K6" s="79"/>
      <c r="L6" s="80"/>
      <c r="M6" s="35">
        <f t="shared" si="15"/>
        <v>44290</v>
      </c>
      <c r="N6" s="36">
        <f t="shared" si="3"/>
        <v>1</v>
      </c>
      <c r="O6" s="73" t="s">
        <v>6</v>
      </c>
      <c r="P6" s="74"/>
      <c r="Q6" s="32">
        <f t="shared" si="16"/>
        <v>44320</v>
      </c>
      <c r="R6" s="33">
        <f t="shared" si="4"/>
        <v>3</v>
      </c>
      <c r="S6" s="77"/>
      <c r="T6" s="78"/>
      <c r="U6" s="41">
        <f t="shared" si="17"/>
        <v>44351</v>
      </c>
      <c r="V6" s="42">
        <f t="shared" si="5"/>
        <v>6</v>
      </c>
      <c r="W6" s="83"/>
      <c r="X6" s="84"/>
      <c r="Y6" s="35">
        <f t="shared" si="18"/>
        <v>44381</v>
      </c>
      <c r="Z6" s="36">
        <f t="shared" si="6"/>
        <v>1</v>
      </c>
      <c r="AA6" s="71"/>
      <c r="AB6" s="72"/>
      <c r="AC6" s="41">
        <f t="shared" si="19"/>
        <v>44412</v>
      </c>
      <c r="AD6" s="42">
        <f t="shared" si="7"/>
        <v>4</v>
      </c>
      <c r="AE6" s="83"/>
      <c r="AF6" s="84"/>
      <c r="AG6" s="43">
        <f t="shared" si="20"/>
        <v>44443</v>
      </c>
      <c r="AH6" s="44">
        <f t="shared" si="8"/>
        <v>7</v>
      </c>
      <c r="AI6" s="67"/>
      <c r="AJ6" s="68"/>
      <c r="AK6" s="32">
        <f t="shared" si="21"/>
        <v>44473</v>
      </c>
      <c r="AL6" s="33">
        <f t="shared" si="9"/>
        <v>2</v>
      </c>
      <c r="AM6" s="61"/>
      <c r="AN6" s="106">
        <v>40</v>
      </c>
      <c r="AO6" s="41">
        <f t="shared" si="22"/>
        <v>44504</v>
      </c>
      <c r="AP6" s="42">
        <f t="shared" si="10"/>
        <v>5</v>
      </c>
      <c r="AQ6" s="67"/>
      <c r="AR6" s="68"/>
      <c r="AS6" s="24">
        <f t="shared" si="23"/>
        <v>44534</v>
      </c>
      <c r="AT6" s="25">
        <f t="shared" si="11"/>
        <v>7</v>
      </c>
      <c r="AU6" s="65"/>
      <c r="AV6" s="66"/>
      <c r="AW6" s="19"/>
      <c r="AX6" s="19"/>
    </row>
    <row r="7" spans="1:50" s="1" customFormat="1" ht="21" customHeight="1" x14ac:dyDescent="0.2">
      <c r="A7" s="39">
        <f t="shared" si="12"/>
        <v>44201</v>
      </c>
      <c r="B7" s="40">
        <f t="shared" si="0"/>
        <v>3</v>
      </c>
      <c r="C7" s="83"/>
      <c r="D7" s="84"/>
      <c r="E7" s="28">
        <f t="shared" si="13"/>
        <v>44232</v>
      </c>
      <c r="F7" s="31">
        <f t="shared" si="1"/>
        <v>6</v>
      </c>
      <c r="G7" s="77"/>
      <c r="H7" s="78"/>
      <c r="I7" s="28">
        <f t="shared" si="14"/>
        <v>44260</v>
      </c>
      <c r="J7" s="31">
        <f t="shared" si="2"/>
        <v>6</v>
      </c>
      <c r="K7" s="85"/>
      <c r="L7" s="86"/>
      <c r="M7" s="47">
        <f t="shared" si="15"/>
        <v>44291</v>
      </c>
      <c r="N7" s="48">
        <f t="shared" si="3"/>
        <v>2</v>
      </c>
      <c r="O7" s="62" t="s">
        <v>36</v>
      </c>
      <c r="P7" s="27">
        <v>14</v>
      </c>
      <c r="Q7" s="28">
        <f t="shared" si="16"/>
        <v>44321</v>
      </c>
      <c r="R7" s="31">
        <f t="shared" si="4"/>
        <v>4</v>
      </c>
      <c r="S7" s="85"/>
      <c r="T7" s="86"/>
      <c r="U7" s="45">
        <f t="shared" si="17"/>
        <v>44352</v>
      </c>
      <c r="V7" s="46">
        <f t="shared" si="5"/>
        <v>7</v>
      </c>
      <c r="W7" s="67"/>
      <c r="X7" s="68"/>
      <c r="Y7" s="28">
        <f t="shared" si="18"/>
        <v>44382</v>
      </c>
      <c r="Z7" s="31">
        <f t="shared" si="6"/>
        <v>2</v>
      </c>
      <c r="AA7" s="61"/>
      <c r="AB7" s="106">
        <v>27</v>
      </c>
      <c r="AC7" s="39">
        <f t="shared" si="19"/>
        <v>44413</v>
      </c>
      <c r="AD7" s="40">
        <f t="shared" si="7"/>
        <v>5</v>
      </c>
      <c r="AE7" s="67"/>
      <c r="AF7" s="68"/>
      <c r="AG7" s="29">
        <f t="shared" si="20"/>
        <v>44444</v>
      </c>
      <c r="AH7" s="30">
        <f t="shared" si="8"/>
        <v>1</v>
      </c>
      <c r="AI7" s="71"/>
      <c r="AJ7" s="72"/>
      <c r="AK7" s="28">
        <f t="shared" si="21"/>
        <v>44474</v>
      </c>
      <c r="AL7" s="31">
        <f t="shared" si="9"/>
        <v>3</v>
      </c>
      <c r="AM7" s="77"/>
      <c r="AN7" s="78"/>
      <c r="AO7" s="39">
        <f t="shared" si="22"/>
        <v>44505</v>
      </c>
      <c r="AP7" s="40">
        <f t="shared" si="10"/>
        <v>6</v>
      </c>
      <c r="AQ7" s="83"/>
      <c r="AR7" s="84"/>
      <c r="AS7" s="29">
        <f t="shared" si="23"/>
        <v>44535</v>
      </c>
      <c r="AT7" s="30">
        <f t="shared" si="11"/>
        <v>1</v>
      </c>
      <c r="AU7" s="71"/>
      <c r="AV7" s="72"/>
    </row>
    <row r="8" spans="1:50" s="1" customFormat="1" ht="21" customHeight="1" x14ac:dyDescent="0.2">
      <c r="A8" s="47">
        <f t="shared" si="12"/>
        <v>44202</v>
      </c>
      <c r="B8" s="48">
        <f t="shared" si="0"/>
        <v>4</v>
      </c>
      <c r="C8" s="91" t="s">
        <v>12</v>
      </c>
      <c r="D8" s="92"/>
      <c r="E8" s="22">
        <f t="shared" si="13"/>
        <v>44233</v>
      </c>
      <c r="F8" s="23">
        <f t="shared" si="1"/>
        <v>7</v>
      </c>
      <c r="G8" s="65"/>
      <c r="H8" s="66"/>
      <c r="I8" s="22">
        <f t="shared" si="14"/>
        <v>44261</v>
      </c>
      <c r="J8" s="23">
        <f t="shared" si="2"/>
        <v>7</v>
      </c>
      <c r="K8" s="65"/>
      <c r="L8" s="66"/>
      <c r="M8" s="39">
        <f t="shared" si="15"/>
        <v>44292</v>
      </c>
      <c r="N8" s="40">
        <f t="shared" si="3"/>
        <v>3</v>
      </c>
      <c r="O8" s="67"/>
      <c r="P8" s="68"/>
      <c r="Q8" s="28">
        <f t="shared" si="16"/>
        <v>44322</v>
      </c>
      <c r="R8" s="31">
        <f t="shared" si="4"/>
        <v>5</v>
      </c>
      <c r="S8" s="77"/>
      <c r="T8" s="78"/>
      <c r="U8" s="29">
        <f t="shared" si="17"/>
        <v>44353</v>
      </c>
      <c r="V8" s="30">
        <f t="shared" si="5"/>
        <v>1</v>
      </c>
      <c r="W8" s="75"/>
      <c r="X8" s="76"/>
      <c r="Y8" s="28">
        <f t="shared" si="18"/>
        <v>44383</v>
      </c>
      <c r="Z8" s="31">
        <f t="shared" si="6"/>
        <v>3</v>
      </c>
      <c r="AA8" s="77"/>
      <c r="AB8" s="78"/>
      <c r="AC8" s="39">
        <f t="shared" si="19"/>
        <v>44414</v>
      </c>
      <c r="AD8" s="40">
        <f t="shared" si="7"/>
        <v>6</v>
      </c>
      <c r="AE8" s="83"/>
      <c r="AF8" s="84"/>
      <c r="AG8" s="39">
        <f t="shared" si="20"/>
        <v>44445</v>
      </c>
      <c r="AH8" s="40">
        <f t="shared" si="8"/>
        <v>2</v>
      </c>
      <c r="AI8" s="60"/>
      <c r="AJ8" s="110">
        <v>36</v>
      </c>
      <c r="AK8" s="28">
        <f t="shared" si="21"/>
        <v>44475</v>
      </c>
      <c r="AL8" s="31">
        <f t="shared" si="9"/>
        <v>4</v>
      </c>
      <c r="AM8" s="85"/>
      <c r="AN8" s="86"/>
      <c r="AO8" s="45">
        <f t="shared" si="22"/>
        <v>44506</v>
      </c>
      <c r="AP8" s="46">
        <f t="shared" si="10"/>
        <v>7</v>
      </c>
      <c r="AQ8" s="67"/>
      <c r="AR8" s="68"/>
      <c r="AS8" s="28">
        <f t="shared" si="23"/>
        <v>44536</v>
      </c>
      <c r="AT8" s="31">
        <f t="shared" si="11"/>
        <v>2</v>
      </c>
      <c r="AU8" s="61"/>
      <c r="AV8" s="106">
        <v>49</v>
      </c>
    </row>
    <row r="9" spans="1:50" s="1" customFormat="1" ht="21" customHeight="1" x14ac:dyDescent="0.2">
      <c r="A9" s="39">
        <f t="shared" si="12"/>
        <v>44203</v>
      </c>
      <c r="B9" s="40">
        <f t="shared" si="0"/>
        <v>5</v>
      </c>
      <c r="C9" s="69"/>
      <c r="D9" s="70"/>
      <c r="E9" s="29">
        <f t="shared" si="13"/>
        <v>44234</v>
      </c>
      <c r="F9" s="30">
        <f t="shared" si="1"/>
        <v>1</v>
      </c>
      <c r="G9" s="71"/>
      <c r="H9" s="72"/>
      <c r="I9" s="29">
        <f t="shared" si="14"/>
        <v>44262</v>
      </c>
      <c r="J9" s="30">
        <f t="shared" si="2"/>
        <v>1</v>
      </c>
      <c r="K9" s="71"/>
      <c r="L9" s="72"/>
      <c r="M9" s="39">
        <f t="shared" si="15"/>
        <v>44293</v>
      </c>
      <c r="N9" s="40">
        <f t="shared" si="3"/>
        <v>4</v>
      </c>
      <c r="O9" s="83"/>
      <c r="P9" s="84"/>
      <c r="Q9" s="28">
        <f t="shared" si="16"/>
        <v>44323</v>
      </c>
      <c r="R9" s="31">
        <f t="shared" si="4"/>
        <v>6</v>
      </c>
      <c r="S9" s="85"/>
      <c r="T9" s="86"/>
      <c r="U9" s="28">
        <f t="shared" si="17"/>
        <v>44354</v>
      </c>
      <c r="V9" s="31">
        <f t="shared" si="5"/>
        <v>2</v>
      </c>
      <c r="W9" s="61"/>
      <c r="X9" s="106">
        <v>23</v>
      </c>
      <c r="Y9" s="28">
        <f t="shared" si="18"/>
        <v>44384</v>
      </c>
      <c r="Z9" s="31">
        <f t="shared" si="6"/>
        <v>4</v>
      </c>
      <c r="AA9" s="85"/>
      <c r="AB9" s="86"/>
      <c r="AC9" s="45">
        <f t="shared" si="19"/>
        <v>44415</v>
      </c>
      <c r="AD9" s="46">
        <f t="shared" si="7"/>
        <v>7</v>
      </c>
      <c r="AE9" s="67"/>
      <c r="AF9" s="68"/>
      <c r="AG9" s="39">
        <f t="shared" si="20"/>
        <v>44446</v>
      </c>
      <c r="AH9" s="40">
        <f t="shared" si="8"/>
        <v>3</v>
      </c>
      <c r="AI9" s="67"/>
      <c r="AJ9" s="68"/>
      <c r="AK9" s="28">
        <f t="shared" si="21"/>
        <v>44476</v>
      </c>
      <c r="AL9" s="31">
        <f t="shared" si="9"/>
        <v>5</v>
      </c>
      <c r="AM9" s="77"/>
      <c r="AN9" s="78"/>
      <c r="AO9" s="29">
        <f t="shared" si="22"/>
        <v>44507</v>
      </c>
      <c r="AP9" s="30">
        <f t="shared" si="10"/>
        <v>1</v>
      </c>
      <c r="AQ9" s="71"/>
      <c r="AR9" s="72"/>
      <c r="AS9" s="28">
        <f t="shared" si="23"/>
        <v>44537</v>
      </c>
      <c r="AT9" s="31">
        <f t="shared" si="11"/>
        <v>3</v>
      </c>
      <c r="AU9" s="77"/>
      <c r="AV9" s="78"/>
    </row>
    <row r="10" spans="1:50" s="1" customFormat="1" ht="21" customHeight="1" x14ac:dyDescent="0.2">
      <c r="A10" s="39">
        <f t="shared" si="12"/>
        <v>44204</v>
      </c>
      <c r="B10" s="40">
        <f t="shared" si="0"/>
        <v>6</v>
      </c>
      <c r="C10" s="69"/>
      <c r="D10" s="70"/>
      <c r="E10" s="28">
        <f t="shared" si="13"/>
        <v>44235</v>
      </c>
      <c r="F10" s="31">
        <f t="shared" si="1"/>
        <v>2</v>
      </c>
      <c r="G10" s="61"/>
      <c r="H10" s="106">
        <v>6</v>
      </c>
      <c r="I10" s="28">
        <f t="shared" si="14"/>
        <v>44263</v>
      </c>
      <c r="J10" s="31">
        <f t="shared" si="2"/>
        <v>2</v>
      </c>
      <c r="K10" s="61"/>
      <c r="L10" s="106">
        <v>10</v>
      </c>
      <c r="M10" s="39">
        <f t="shared" si="15"/>
        <v>44294</v>
      </c>
      <c r="N10" s="40">
        <f t="shared" si="3"/>
        <v>5</v>
      </c>
      <c r="O10" s="67"/>
      <c r="P10" s="68"/>
      <c r="Q10" s="22">
        <f t="shared" si="16"/>
        <v>44324</v>
      </c>
      <c r="R10" s="23">
        <f t="shared" si="4"/>
        <v>7</v>
      </c>
      <c r="S10" s="65"/>
      <c r="T10" s="66"/>
      <c r="U10" s="28">
        <f t="shared" si="17"/>
        <v>44355</v>
      </c>
      <c r="V10" s="31">
        <f t="shared" si="5"/>
        <v>3</v>
      </c>
      <c r="W10" s="77"/>
      <c r="X10" s="78"/>
      <c r="Y10" s="28">
        <f t="shared" si="18"/>
        <v>44385</v>
      </c>
      <c r="Z10" s="31">
        <f t="shared" si="6"/>
        <v>5</v>
      </c>
      <c r="AA10" s="77"/>
      <c r="AB10" s="78"/>
      <c r="AC10" s="29">
        <f t="shared" si="19"/>
        <v>44416</v>
      </c>
      <c r="AD10" s="30">
        <f t="shared" si="7"/>
        <v>1</v>
      </c>
      <c r="AE10" s="71"/>
      <c r="AF10" s="72"/>
      <c r="AG10" s="39">
        <f t="shared" si="20"/>
        <v>44447</v>
      </c>
      <c r="AH10" s="40">
        <f t="shared" si="8"/>
        <v>4</v>
      </c>
      <c r="AI10" s="83"/>
      <c r="AJ10" s="84"/>
      <c r="AK10" s="28">
        <f t="shared" si="21"/>
        <v>44477</v>
      </c>
      <c r="AL10" s="31">
        <f t="shared" si="9"/>
        <v>6</v>
      </c>
      <c r="AM10" s="85"/>
      <c r="AN10" s="86"/>
      <c r="AO10" s="28">
        <f t="shared" si="22"/>
        <v>44508</v>
      </c>
      <c r="AP10" s="31">
        <f t="shared" si="10"/>
        <v>2</v>
      </c>
      <c r="AQ10" s="61"/>
      <c r="AR10" s="106">
        <v>45</v>
      </c>
      <c r="AS10" s="28">
        <f t="shared" si="23"/>
        <v>44538</v>
      </c>
      <c r="AT10" s="31">
        <f t="shared" si="11"/>
        <v>4</v>
      </c>
      <c r="AU10" s="85"/>
      <c r="AV10" s="86"/>
    </row>
    <row r="11" spans="1:50" s="1" customFormat="1" ht="21.75" customHeight="1" x14ac:dyDescent="0.2">
      <c r="A11" s="45">
        <f t="shared" si="12"/>
        <v>44205</v>
      </c>
      <c r="B11" s="46">
        <f t="shared" si="0"/>
        <v>7</v>
      </c>
      <c r="C11" s="67"/>
      <c r="D11" s="68"/>
      <c r="E11" s="28">
        <f t="shared" si="13"/>
        <v>44236</v>
      </c>
      <c r="F11" s="31">
        <f t="shared" si="1"/>
        <v>3</v>
      </c>
      <c r="G11" s="87"/>
      <c r="H11" s="88"/>
      <c r="I11" s="28">
        <f t="shared" si="14"/>
        <v>44264</v>
      </c>
      <c r="J11" s="31">
        <f t="shared" si="2"/>
        <v>3</v>
      </c>
      <c r="K11" s="77"/>
      <c r="L11" s="78"/>
      <c r="M11" s="39">
        <f t="shared" si="15"/>
        <v>44295</v>
      </c>
      <c r="N11" s="40">
        <f t="shared" si="3"/>
        <v>6</v>
      </c>
      <c r="O11" s="83"/>
      <c r="P11" s="84"/>
      <c r="Q11" s="29">
        <f t="shared" si="16"/>
        <v>44325</v>
      </c>
      <c r="R11" s="30">
        <f t="shared" si="4"/>
        <v>1</v>
      </c>
      <c r="S11" s="73" t="s">
        <v>35</v>
      </c>
      <c r="T11" s="74"/>
      <c r="U11" s="28">
        <f t="shared" si="17"/>
        <v>44356</v>
      </c>
      <c r="V11" s="31">
        <f t="shared" si="5"/>
        <v>4</v>
      </c>
      <c r="W11" s="85"/>
      <c r="X11" s="86"/>
      <c r="Y11" s="28">
        <f t="shared" si="18"/>
        <v>44386</v>
      </c>
      <c r="Z11" s="31">
        <f t="shared" si="6"/>
        <v>6</v>
      </c>
      <c r="AA11" s="85"/>
      <c r="AB11" s="86"/>
      <c r="AC11" s="39">
        <f t="shared" si="19"/>
        <v>44417</v>
      </c>
      <c r="AD11" s="40">
        <f t="shared" si="7"/>
        <v>2</v>
      </c>
      <c r="AE11" s="60"/>
      <c r="AF11" s="110">
        <v>32</v>
      </c>
      <c r="AG11" s="39">
        <f t="shared" si="20"/>
        <v>44448</v>
      </c>
      <c r="AH11" s="40">
        <f t="shared" si="8"/>
        <v>5</v>
      </c>
      <c r="AI11" s="67"/>
      <c r="AJ11" s="68"/>
      <c r="AK11" s="22">
        <f t="shared" si="21"/>
        <v>44478</v>
      </c>
      <c r="AL11" s="23">
        <f t="shared" si="9"/>
        <v>7</v>
      </c>
      <c r="AM11" s="65"/>
      <c r="AN11" s="66"/>
      <c r="AO11" s="28">
        <f t="shared" si="22"/>
        <v>44509</v>
      </c>
      <c r="AP11" s="31">
        <f t="shared" si="10"/>
        <v>3</v>
      </c>
      <c r="AQ11" s="77"/>
      <c r="AR11" s="78"/>
      <c r="AS11" s="28">
        <f t="shared" si="23"/>
        <v>44539</v>
      </c>
      <c r="AT11" s="31">
        <f t="shared" si="11"/>
        <v>5</v>
      </c>
      <c r="AU11" s="77"/>
      <c r="AV11" s="78"/>
    </row>
    <row r="12" spans="1:50" s="1" customFormat="1" ht="21" customHeight="1" x14ac:dyDescent="0.2">
      <c r="A12" s="29">
        <f t="shared" si="12"/>
        <v>44206</v>
      </c>
      <c r="B12" s="30">
        <f t="shared" si="0"/>
        <v>1</v>
      </c>
      <c r="C12" s="81"/>
      <c r="D12" s="82"/>
      <c r="E12" s="28">
        <f t="shared" si="13"/>
        <v>44237</v>
      </c>
      <c r="F12" s="31">
        <f t="shared" si="1"/>
        <v>4</v>
      </c>
      <c r="G12" s="77"/>
      <c r="H12" s="78"/>
      <c r="I12" s="28">
        <f t="shared" si="14"/>
        <v>44265</v>
      </c>
      <c r="J12" s="31">
        <f t="shared" si="2"/>
        <v>4</v>
      </c>
      <c r="K12" s="85"/>
      <c r="L12" s="86"/>
      <c r="M12" s="45">
        <f t="shared" si="15"/>
        <v>44296</v>
      </c>
      <c r="N12" s="46">
        <f t="shared" si="3"/>
        <v>7</v>
      </c>
      <c r="O12" s="101"/>
      <c r="P12" s="102"/>
      <c r="Q12" s="28">
        <f t="shared" si="16"/>
        <v>44326</v>
      </c>
      <c r="R12" s="31">
        <f t="shared" si="4"/>
        <v>2</v>
      </c>
      <c r="S12" s="61"/>
      <c r="T12" s="106">
        <v>19</v>
      </c>
      <c r="U12" s="28">
        <f t="shared" si="17"/>
        <v>44357</v>
      </c>
      <c r="V12" s="31">
        <f t="shared" si="5"/>
        <v>5</v>
      </c>
      <c r="W12" s="79"/>
      <c r="X12" s="80"/>
      <c r="Y12" s="22">
        <f t="shared" si="18"/>
        <v>44387</v>
      </c>
      <c r="Z12" s="23">
        <f t="shared" si="6"/>
        <v>7</v>
      </c>
      <c r="AA12" s="65"/>
      <c r="AB12" s="66"/>
      <c r="AC12" s="39">
        <f t="shared" si="19"/>
        <v>44418</v>
      </c>
      <c r="AD12" s="40">
        <f t="shared" si="7"/>
        <v>3</v>
      </c>
      <c r="AE12" s="67"/>
      <c r="AF12" s="68"/>
      <c r="AG12" s="39">
        <f t="shared" si="20"/>
        <v>44449</v>
      </c>
      <c r="AH12" s="40">
        <f t="shared" si="8"/>
        <v>6</v>
      </c>
      <c r="AI12" s="83"/>
      <c r="AJ12" s="84"/>
      <c r="AK12" s="29">
        <f t="shared" si="21"/>
        <v>44479</v>
      </c>
      <c r="AL12" s="30">
        <f t="shared" si="9"/>
        <v>1</v>
      </c>
      <c r="AM12" s="71"/>
      <c r="AN12" s="72"/>
      <c r="AO12" s="28">
        <f t="shared" si="22"/>
        <v>44510</v>
      </c>
      <c r="AP12" s="31">
        <f t="shared" si="10"/>
        <v>4</v>
      </c>
      <c r="AQ12" s="85"/>
      <c r="AR12" s="86"/>
      <c r="AS12" s="28">
        <f t="shared" si="23"/>
        <v>44540</v>
      </c>
      <c r="AT12" s="31">
        <f t="shared" si="11"/>
        <v>6</v>
      </c>
      <c r="AU12" s="85"/>
      <c r="AV12" s="86"/>
    </row>
    <row r="13" spans="1:50" s="1" customFormat="1" ht="21" customHeight="1" x14ac:dyDescent="0.2">
      <c r="A13" s="28">
        <f t="shared" si="12"/>
        <v>44207</v>
      </c>
      <c r="B13" s="31">
        <f t="shared" si="0"/>
        <v>2</v>
      </c>
      <c r="C13" s="64"/>
      <c r="D13" s="37">
        <v>2</v>
      </c>
      <c r="E13" s="28">
        <f t="shared" si="13"/>
        <v>44238</v>
      </c>
      <c r="F13" s="31">
        <f t="shared" si="1"/>
        <v>5</v>
      </c>
      <c r="G13" s="77"/>
      <c r="H13" s="78"/>
      <c r="I13" s="28">
        <f t="shared" si="14"/>
        <v>44266</v>
      </c>
      <c r="J13" s="31">
        <f t="shared" si="2"/>
        <v>5</v>
      </c>
      <c r="K13" s="77"/>
      <c r="L13" s="78"/>
      <c r="M13" s="29">
        <f t="shared" si="15"/>
        <v>44297</v>
      </c>
      <c r="N13" s="30">
        <f t="shared" si="3"/>
        <v>1</v>
      </c>
      <c r="O13" s="71"/>
      <c r="P13" s="72"/>
      <c r="Q13" s="28">
        <f t="shared" si="16"/>
        <v>44327</v>
      </c>
      <c r="R13" s="31">
        <f t="shared" si="4"/>
        <v>3</v>
      </c>
      <c r="S13" s="77"/>
      <c r="T13" s="78"/>
      <c r="U13" s="28">
        <f t="shared" si="17"/>
        <v>44358</v>
      </c>
      <c r="V13" s="31">
        <f t="shared" si="5"/>
        <v>6</v>
      </c>
      <c r="W13" s="85"/>
      <c r="X13" s="86"/>
      <c r="Y13" s="29">
        <f t="shared" si="18"/>
        <v>44388</v>
      </c>
      <c r="Z13" s="30">
        <f t="shared" si="6"/>
        <v>1</v>
      </c>
      <c r="AA13" s="71"/>
      <c r="AB13" s="72"/>
      <c r="AC13" s="39">
        <f t="shared" si="19"/>
        <v>44419</v>
      </c>
      <c r="AD13" s="40">
        <f t="shared" si="7"/>
        <v>4</v>
      </c>
      <c r="AE13" s="83"/>
      <c r="AF13" s="84"/>
      <c r="AG13" s="45">
        <f t="shared" si="20"/>
        <v>44450</v>
      </c>
      <c r="AH13" s="46">
        <f t="shared" si="8"/>
        <v>7</v>
      </c>
      <c r="AI13" s="67"/>
      <c r="AJ13" s="68"/>
      <c r="AK13" s="28">
        <f t="shared" si="21"/>
        <v>44480</v>
      </c>
      <c r="AL13" s="31">
        <f t="shared" si="9"/>
        <v>2</v>
      </c>
      <c r="AM13" s="61"/>
      <c r="AN13" s="106">
        <v>41</v>
      </c>
      <c r="AO13" s="28">
        <f t="shared" si="22"/>
        <v>44511</v>
      </c>
      <c r="AP13" s="31">
        <f t="shared" si="10"/>
        <v>5</v>
      </c>
      <c r="AQ13" s="77"/>
      <c r="AR13" s="78"/>
      <c r="AS13" s="22">
        <f t="shared" si="23"/>
        <v>44541</v>
      </c>
      <c r="AT13" s="23">
        <f t="shared" si="11"/>
        <v>7</v>
      </c>
      <c r="AU13" s="65"/>
      <c r="AV13" s="66"/>
    </row>
    <row r="14" spans="1:50" s="1" customFormat="1" ht="21" customHeight="1" x14ac:dyDescent="0.2">
      <c r="A14" s="28">
        <f t="shared" si="12"/>
        <v>44208</v>
      </c>
      <c r="B14" s="31">
        <f t="shared" si="0"/>
        <v>3</v>
      </c>
      <c r="C14" s="85"/>
      <c r="D14" s="86"/>
      <c r="E14" s="28">
        <f t="shared" si="13"/>
        <v>44239</v>
      </c>
      <c r="F14" s="31">
        <f t="shared" si="1"/>
        <v>6</v>
      </c>
      <c r="G14" s="87"/>
      <c r="H14" s="88"/>
      <c r="I14" s="28">
        <f t="shared" si="14"/>
        <v>44267</v>
      </c>
      <c r="J14" s="31">
        <f t="shared" si="2"/>
        <v>6</v>
      </c>
      <c r="K14" s="85"/>
      <c r="L14" s="86"/>
      <c r="M14" s="28">
        <f t="shared" si="15"/>
        <v>44298</v>
      </c>
      <c r="N14" s="31">
        <f t="shared" si="3"/>
        <v>2</v>
      </c>
      <c r="O14" s="61"/>
      <c r="P14" s="106">
        <v>15</v>
      </c>
      <c r="Q14" s="28">
        <f t="shared" si="16"/>
        <v>44328</v>
      </c>
      <c r="R14" s="31">
        <f t="shared" si="4"/>
        <v>4</v>
      </c>
      <c r="S14" s="87"/>
      <c r="T14" s="88"/>
      <c r="U14" s="22">
        <f t="shared" si="17"/>
        <v>44359</v>
      </c>
      <c r="V14" s="23">
        <f t="shared" si="5"/>
        <v>7</v>
      </c>
      <c r="W14" s="65"/>
      <c r="X14" s="66"/>
      <c r="Y14" s="28">
        <f t="shared" si="18"/>
        <v>44389</v>
      </c>
      <c r="Z14" s="31">
        <f t="shared" si="6"/>
        <v>2</v>
      </c>
      <c r="AA14" s="61"/>
      <c r="AB14" s="106">
        <v>28</v>
      </c>
      <c r="AC14" s="39">
        <f t="shared" si="19"/>
        <v>44420</v>
      </c>
      <c r="AD14" s="40">
        <f t="shared" si="7"/>
        <v>5</v>
      </c>
      <c r="AE14" s="67"/>
      <c r="AF14" s="68"/>
      <c r="AG14" s="29">
        <f t="shared" si="20"/>
        <v>44451</v>
      </c>
      <c r="AH14" s="30">
        <f t="shared" si="8"/>
        <v>1</v>
      </c>
      <c r="AI14" s="71"/>
      <c r="AJ14" s="72"/>
      <c r="AK14" s="28">
        <f t="shared" si="21"/>
        <v>44481</v>
      </c>
      <c r="AL14" s="31">
        <f t="shared" si="9"/>
        <v>3</v>
      </c>
      <c r="AM14" s="77"/>
      <c r="AN14" s="78"/>
      <c r="AO14" s="28">
        <f t="shared" si="22"/>
        <v>44512</v>
      </c>
      <c r="AP14" s="31">
        <f t="shared" si="10"/>
        <v>6</v>
      </c>
      <c r="AQ14" s="85"/>
      <c r="AR14" s="86"/>
      <c r="AS14" s="29">
        <f t="shared" si="23"/>
        <v>44542</v>
      </c>
      <c r="AT14" s="30">
        <f t="shared" si="11"/>
        <v>1</v>
      </c>
      <c r="AU14" s="71"/>
      <c r="AV14" s="72"/>
    </row>
    <row r="15" spans="1:50" s="1" customFormat="1" ht="21" customHeight="1" x14ac:dyDescent="0.2">
      <c r="A15" s="28">
        <f t="shared" si="12"/>
        <v>44209</v>
      </c>
      <c r="B15" s="31">
        <f t="shared" si="0"/>
        <v>4</v>
      </c>
      <c r="C15" s="77"/>
      <c r="D15" s="78"/>
      <c r="E15" s="22">
        <f t="shared" si="13"/>
        <v>44240</v>
      </c>
      <c r="F15" s="23">
        <f t="shared" si="1"/>
        <v>7</v>
      </c>
      <c r="G15" s="65"/>
      <c r="H15" s="66"/>
      <c r="I15" s="22">
        <f t="shared" si="14"/>
        <v>44268</v>
      </c>
      <c r="J15" s="23">
        <f t="shared" si="2"/>
        <v>7</v>
      </c>
      <c r="K15" s="65"/>
      <c r="L15" s="66"/>
      <c r="M15" s="28">
        <f t="shared" si="15"/>
        <v>44299</v>
      </c>
      <c r="N15" s="31">
        <f t="shared" si="3"/>
        <v>3</v>
      </c>
      <c r="O15" s="79"/>
      <c r="P15" s="80"/>
      <c r="Q15" s="47">
        <f t="shared" si="16"/>
        <v>44329</v>
      </c>
      <c r="R15" s="48">
        <f t="shared" si="4"/>
        <v>5</v>
      </c>
      <c r="S15" s="103" t="s">
        <v>9</v>
      </c>
      <c r="T15" s="104"/>
      <c r="U15" s="29">
        <f t="shared" si="17"/>
        <v>44360</v>
      </c>
      <c r="V15" s="30">
        <f t="shared" si="5"/>
        <v>1</v>
      </c>
      <c r="W15" s="71"/>
      <c r="X15" s="72"/>
      <c r="Y15" s="28">
        <f t="shared" si="18"/>
        <v>44390</v>
      </c>
      <c r="Z15" s="31">
        <f t="shared" si="6"/>
        <v>3</v>
      </c>
      <c r="AA15" s="77"/>
      <c r="AB15" s="78"/>
      <c r="AC15" s="39">
        <f t="shared" si="19"/>
        <v>44421</v>
      </c>
      <c r="AD15" s="40">
        <f t="shared" si="7"/>
        <v>6</v>
      </c>
      <c r="AE15" s="83"/>
      <c r="AF15" s="84"/>
      <c r="AG15" s="39">
        <f t="shared" si="20"/>
        <v>44452</v>
      </c>
      <c r="AH15" s="40">
        <f t="shared" si="8"/>
        <v>2</v>
      </c>
      <c r="AI15" s="60"/>
      <c r="AJ15" s="110">
        <v>37</v>
      </c>
      <c r="AK15" s="28">
        <f t="shared" si="21"/>
        <v>44482</v>
      </c>
      <c r="AL15" s="31">
        <f t="shared" si="9"/>
        <v>4</v>
      </c>
      <c r="AM15" s="85"/>
      <c r="AN15" s="86"/>
      <c r="AO15" s="22">
        <f t="shared" si="22"/>
        <v>44513</v>
      </c>
      <c r="AP15" s="23">
        <f t="shared" si="10"/>
        <v>7</v>
      </c>
      <c r="AQ15" s="65"/>
      <c r="AR15" s="66"/>
      <c r="AS15" s="28">
        <f t="shared" si="23"/>
        <v>44543</v>
      </c>
      <c r="AT15" s="31">
        <f t="shared" si="11"/>
        <v>2</v>
      </c>
      <c r="AU15" s="61"/>
      <c r="AV15" s="106">
        <v>50</v>
      </c>
    </row>
    <row r="16" spans="1:50" s="1" customFormat="1" ht="21" customHeight="1" x14ac:dyDescent="0.2">
      <c r="A16" s="28">
        <f t="shared" si="12"/>
        <v>44210</v>
      </c>
      <c r="B16" s="31">
        <f t="shared" si="0"/>
        <v>5</v>
      </c>
      <c r="C16" s="79"/>
      <c r="D16" s="80"/>
      <c r="E16" s="29">
        <f t="shared" si="13"/>
        <v>44241</v>
      </c>
      <c r="F16" s="30">
        <f t="shared" si="1"/>
        <v>1</v>
      </c>
      <c r="G16" s="71"/>
      <c r="H16" s="72"/>
      <c r="I16" s="29">
        <f t="shared" si="14"/>
        <v>44269</v>
      </c>
      <c r="J16" s="30">
        <f t="shared" si="2"/>
        <v>1</v>
      </c>
      <c r="K16" s="71"/>
      <c r="L16" s="72"/>
      <c r="M16" s="28">
        <f t="shared" si="15"/>
        <v>44300</v>
      </c>
      <c r="N16" s="31">
        <f t="shared" si="3"/>
        <v>4</v>
      </c>
      <c r="O16" s="85"/>
      <c r="P16" s="86"/>
      <c r="Q16" s="28">
        <f t="shared" si="16"/>
        <v>44330</v>
      </c>
      <c r="R16" s="31">
        <f t="shared" si="4"/>
        <v>6</v>
      </c>
      <c r="S16" s="85"/>
      <c r="T16" s="86"/>
      <c r="U16" s="28">
        <f t="shared" si="17"/>
        <v>44361</v>
      </c>
      <c r="V16" s="31">
        <f t="shared" si="5"/>
        <v>2</v>
      </c>
      <c r="W16" s="61"/>
      <c r="X16" s="106">
        <v>24</v>
      </c>
      <c r="Y16" s="28">
        <f t="shared" si="18"/>
        <v>44391</v>
      </c>
      <c r="Z16" s="31">
        <f t="shared" si="6"/>
        <v>4</v>
      </c>
      <c r="AA16" s="85"/>
      <c r="AB16" s="86"/>
      <c r="AC16" s="45">
        <f t="shared" si="19"/>
        <v>44422</v>
      </c>
      <c r="AD16" s="46">
        <f t="shared" si="7"/>
        <v>7</v>
      </c>
      <c r="AE16" s="67"/>
      <c r="AF16" s="68"/>
      <c r="AG16" s="28">
        <f t="shared" si="20"/>
        <v>44453</v>
      </c>
      <c r="AH16" s="31">
        <f t="shared" si="8"/>
        <v>3</v>
      </c>
      <c r="AI16" s="77"/>
      <c r="AJ16" s="78"/>
      <c r="AK16" s="28">
        <f t="shared" si="21"/>
        <v>44483</v>
      </c>
      <c r="AL16" s="31">
        <f t="shared" si="9"/>
        <v>5</v>
      </c>
      <c r="AM16" s="77"/>
      <c r="AN16" s="78"/>
      <c r="AO16" s="29">
        <f t="shared" si="22"/>
        <v>44514</v>
      </c>
      <c r="AP16" s="30">
        <f t="shared" si="10"/>
        <v>1</v>
      </c>
      <c r="AQ16" s="71"/>
      <c r="AR16" s="72"/>
      <c r="AS16" s="28">
        <f t="shared" si="23"/>
        <v>44544</v>
      </c>
      <c r="AT16" s="31">
        <f t="shared" si="11"/>
        <v>3</v>
      </c>
      <c r="AU16" s="77"/>
      <c r="AV16" s="78"/>
    </row>
    <row r="17" spans="1:48" s="1" customFormat="1" ht="21" customHeight="1" x14ac:dyDescent="0.2">
      <c r="A17" s="28">
        <f t="shared" si="12"/>
        <v>44211</v>
      </c>
      <c r="B17" s="31">
        <f t="shared" si="0"/>
        <v>6</v>
      </c>
      <c r="C17" s="79"/>
      <c r="D17" s="80"/>
      <c r="E17" s="47">
        <f t="shared" si="13"/>
        <v>44242</v>
      </c>
      <c r="F17" s="48">
        <f t="shared" si="1"/>
        <v>2</v>
      </c>
      <c r="G17" s="63" t="s">
        <v>37</v>
      </c>
      <c r="H17" s="26">
        <v>7</v>
      </c>
      <c r="I17" s="28">
        <f t="shared" si="14"/>
        <v>44270</v>
      </c>
      <c r="J17" s="31">
        <f t="shared" si="2"/>
        <v>2</v>
      </c>
      <c r="K17" s="61"/>
      <c r="L17" s="106">
        <v>11</v>
      </c>
      <c r="M17" s="28">
        <f t="shared" si="15"/>
        <v>44301</v>
      </c>
      <c r="N17" s="31">
        <f t="shared" si="3"/>
        <v>5</v>
      </c>
      <c r="O17" s="77"/>
      <c r="P17" s="78"/>
      <c r="Q17" s="22">
        <f t="shared" si="16"/>
        <v>44331</v>
      </c>
      <c r="R17" s="23">
        <f t="shared" si="4"/>
        <v>7</v>
      </c>
      <c r="S17" s="65"/>
      <c r="T17" s="66"/>
      <c r="U17" s="28">
        <f t="shared" si="17"/>
        <v>44362</v>
      </c>
      <c r="V17" s="31">
        <f t="shared" si="5"/>
        <v>3</v>
      </c>
      <c r="W17" s="77"/>
      <c r="X17" s="78"/>
      <c r="Y17" s="28">
        <f t="shared" si="18"/>
        <v>44392</v>
      </c>
      <c r="Z17" s="31">
        <f t="shared" si="6"/>
        <v>5</v>
      </c>
      <c r="AA17" s="77"/>
      <c r="AB17" s="78"/>
      <c r="AC17" s="29">
        <f t="shared" si="19"/>
        <v>44423</v>
      </c>
      <c r="AD17" s="30">
        <f t="shared" si="7"/>
        <v>1</v>
      </c>
      <c r="AE17" s="75" t="s">
        <v>31</v>
      </c>
      <c r="AF17" s="76"/>
      <c r="AG17" s="28">
        <f t="shared" si="20"/>
        <v>44454</v>
      </c>
      <c r="AH17" s="31">
        <f t="shared" si="8"/>
        <v>4</v>
      </c>
      <c r="AI17" s="85"/>
      <c r="AJ17" s="86"/>
      <c r="AK17" s="28">
        <f t="shared" si="21"/>
        <v>44484</v>
      </c>
      <c r="AL17" s="31">
        <f t="shared" si="9"/>
        <v>6</v>
      </c>
      <c r="AM17" s="85"/>
      <c r="AN17" s="86"/>
      <c r="AO17" s="28">
        <f t="shared" si="22"/>
        <v>44515</v>
      </c>
      <c r="AP17" s="31">
        <f t="shared" si="10"/>
        <v>2</v>
      </c>
      <c r="AQ17" s="61"/>
      <c r="AR17" s="106">
        <v>46</v>
      </c>
      <c r="AS17" s="28">
        <f t="shared" si="23"/>
        <v>44545</v>
      </c>
      <c r="AT17" s="31">
        <f t="shared" si="11"/>
        <v>4</v>
      </c>
      <c r="AU17" s="85"/>
      <c r="AV17" s="86"/>
    </row>
    <row r="18" spans="1:48" s="1" customFormat="1" ht="21" customHeight="1" x14ac:dyDescent="0.2">
      <c r="A18" s="22">
        <f t="shared" si="12"/>
        <v>44212</v>
      </c>
      <c r="B18" s="23">
        <f t="shared" si="0"/>
        <v>7</v>
      </c>
      <c r="C18" s="65"/>
      <c r="D18" s="66"/>
      <c r="E18" s="39">
        <f t="shared" si="13"/>
        <v>44243</v>
      </c>
      <c r="F18" s="40">
        <f t="shared" si="1"/>
        <v>3</v>
      </c>
      <c r="G18" s="101"/>
      <c r="H18" s="102"/>
      <c r="I18" s="28">
        <f t="shared" si="14"/>
        <v>44271</v>
      </c>
      <c r="J18" s="31">
        <f t="shared" si="2"/>
        <v>3</v>
      </c>
      <c r="K18" s="77"/>
      <c r="L18" s="78"/>
      <c r="M18" s="28">
        <f t="shared" si="15"/>
        <v>44302</v>
      </c>
      <c r="N18" s="31">
        <f t="shared" si="3"/>
        <v>6</v>
      </c>
      <c r="O18" s="85"/>
      <c r="P18" s="86"/>
      <c r="Q18" s="29">
        <f t="shared" si="16"/>
        <v>44332</v>
      </c>
      <c r="R18" s="30">
        <f t="shared" si="4"/>
        <v>1</v>
      </c>
      <c r="S18" s="71"/>
      <c r="T18" s="72"/>
      <c r="U18" s="28">
        <f t="shared" si="17"/>
        <v>44363</v>
      </c>
      <c r="V18" s="31">
        <f t="shared" si="5"/>
        <v>4</v>
      </c>
      <c r="W18" s="85"/>
      <c r="X18" s="86"/>
      <c r="Y18" s="28">
        <f t="shared" si="18"/>
        <v>44393</v>
      </c>
      <c r="Z18" s="31">
        <f t="shared" si="6"/>
        <v>6</v>
      </c>
      <c r="AA18" s="85"/>
      <c r="AB18" s="86"/>
      <c r="AC18" s="39">
        <f t="shared" si="19"/>
        <v>44424</v>
      </c>
      <c r="AD18" s="40">
        <f t="shared" si="7"/>
        <v>2</v>
      </c>
      <c r="AE18" s="60"/>
      <c r="AF18" s="110">
        <v>33</v>
      </c>
      <c r="AG18" s="28">
        <f t="shared" si="20"/>
        <v>44455</v>
      </c>
      <c r="AH18" s="31">
        <f t="shared" si="8"/>
        <v>5</v>
      </c>
      <c r="AI18" s="77"/>
      <c r="AJ18" s="78"/>
      <c r="AK18" s="22">
        <f t="shared" si="21"/>
        <v>44485</v>
      </c>
      <c r="AL18" s="23">
        <f t="shared" si="9"/>
        <v>7</v>
      </c>
      <c r="AM18" s="65"/>
      <c r="AN18" s="66"/>
      <c r="AO18" s="28">
        <f t="shared" si="22"/>
        <v>44516</v>
      </c>
      <c r="AP18" s="31">
        <f t="shared" si="10"/>
        <v>3</v>
      </c>
      <c r="AQ18" s="77"/>
      <c r="AR18" s="78"/>
      <c r="AS18" s="28">
        <f t="shared" si="23"/>
        <v>44546</v>
      </c>
      <c r="AT18" s="31">
        <f t="shared" si="11"/>
        <v>5</v>
      </c>
      <c r="AU18" s="77"/>
      <c r="AV18" s="78"/>
    </row>
    <row r="19" spans="1:48" s="1" customFormat="1" ht="21" customHeight="1" x14ac:dyDescent="0.2">
      <c r="A19" s="29">
        <f t="shared" si="12"/>
        <v>44213</v>
      </c>
      <c r="B19" s="30">
        <f t="shared" si="0"/>
        <v>1</v>
      </c>
      <c r="C19" s="81"/>
      <c r="D19" s="82"/>
      <c r="E19" s="39">
        <f t="shared" si="13"/>
        <v>44244</v>
      </c>
      <c r="F19" s="40">
        <f t="shared" si="1"/>
        <v>4</v>
      </c>
      <c r="G19" s="67"/>
      <c r="H19" s="68"/>
      <c r="I19" s="28">
        <f t="shared" si="14"/>
        <v>44272</v>
      </c>
      <c r="J19" s="31">
        <f t="shared" si="2"/>
        <v>4</v>
      </c>
      <c r="K19" s="85"/>
      <c r="L19" s="86"/>
      <c r="M19" s="22">
        <f t="shared" si="15"/>
        <v>44303</v>
      </c>
      <c r="N19" s="23">
        <f t="shared" si="3"/>
        <v>7</v>
      </c>
      <c r="O19" s="65"/>
      <c r="P19" s="66"/>
      <c r="Q19" s="28">
        <f t="shared" si="16"/>
        <v>44333</v>
      </c>
      <c r="R19" s="31">
        <f t="shared" si="4"/>
        <v>2</v>
      </c>
      <c r="S19" s="61"/>
      <c r="T19" s="106">
        <v>20</v>
      </c>
      <c r="U19" s="28">
        <f t="shared" si="17"/>
        <v>44364</v>
      </c>
      <c r="V19" s="31">
        <f t="shared" si="5"/>
        <v>5</v>
      </c>
      <c r="W19" s="77"/>
      <c r="X19" s="78"/>
      <c r="Y19" s="22">
        <f t="shared" si="18"/>
        <v>44394</v>
      </c>
      <c r="Z19" s="23">
        <f t="shared" si="6"/>
        <v>7</v>
      </c>
      <c r="AA19" s="65"/>
      <c r="AB19" s="66"/>
      <c r="AC19" s="39">
        <f t="shared" si="19"/>
        <v>44425</v>
      </c>
      <c r="AD19" s="40">
        <f t="shared" si="7"/>
        <v>3</v>
      </c>
      <c r="AE19" s="67"/>
      <c r="AF19" s="68"/>
      <c r="AG19" s="28">
        <f t="shared" si="20"/>
        <v>44456</v>
      </c>
      <c r="AH19" s="31">
        <f t="shared" si="8"/>
        <v>6</v>
      </c>
      <c r="AI19" s="85"/>
      <c r="AJ19" s="86"/>
      <c r="AK19" s="29">
        <f t="shared" si="21"/>
        <v>44486</v>
      </c>
      <c r="AL19" s="30">
        <f t="shared" si="9"/>
        <v>1</v>
      </c>
      <c r="AM19" s="71"/>
      <c r="AN19" s="72"/>
      <c r="AO19" s="39">
        <f t="shared" si="22"/>
        <v>44517</v>
      </c>
      <c r="AP19" s="40">
        <f t="shared" si="10"/>
        <v>4</v>
      </c>
      <c r="AQ19" s="83"/>
      <c r="AR19" s="84"/>
      <c r="AS19" s="28">
        <f t="shared" si="23"/>
        <v>44547</v>
      </c>
      <c r="AT19" s="31">
        <f t="shared" si="11"/>
        <v>6</v>
      </c>
      <c r="AU19" s="85"/>
      <c r="AV19" s="86"/>
    </row>
    <row r="20" spans="1:48" s="1" customFormat="1" ht="21" customHeight="1" x14ac:dyDescent="0.2">
      <c r="A20" s="28">
        <f t="shared" si="12"/>
        <v>44214</v>
      </c>
      <c r="B20" s="31">
        <f t="shared" si="0"/>
        <v>2</v>
      </c>
      <c r="C20" s="64"/>
      <c r="D20" s="37">
        <v>3</v>
      </c>
      <c r="E20" s="39">
        <f t="shared" si="13"/>
        <v>44245</v>
      </c>
      <c r="F20" s="40">
        <f t="shared" si="1"/>
        <v>5</v>
      </c>
      <c r="G20" s="67"/>
      <c r="H20" s="68"/>
      <c r="I20" s="28">
        <f t="shared" si="14"/>
        <v>44273</v>
      </c>
      <c r="J20" s="31">
        <f t="shared" si="2"/>
        <v>5</v>
      </c>
      <c r="K20" s="77"/>
      <c r="L20" s="78"/>
      <c r="M20" s="29">
        <f t="shared" si="15"/>
        <v>44304</v>
      </c>
      <c r="N20" s="30">
        <f t="shared" si="3"/>
        <v>1</v>
      </c>
      <c r="O20" s="75"/>
      <c r="P20" s="76"/>
      <c r="Q20" s="28">
        <f t="shared" si="16"/>
        <v>44334</v>
      </c>
      <c r="R20" s="31">
        <f t="shared" si="4"/>
        <v>3</v>
      </c>
      <c r="S20" s="77"/>
      <c r="T20" s="78"/>
      <c r="U20" s="28">
        <f t="shared" si="17"/>
        <v>44365</v>
      </c>
      <c r="V20" s="31">
        <f t="shared" si="5"/>
        <v>6</v>
      </c>
      <c r="W20" s="85"/>
      <c r="X20" s="86"/>
      <c r="Y20" s="29">
        <f t="shared" si="18"/>
        <v>44395</v>
      </c>
      <c r="Z20" s="30">
        <f t="shared" si="6"/>
        <v>1</v>
      </c>
      <c r="AA20" s="71"/>
      <c r="AB20" s="72"/>
      <c r="AC20" s="39">
        <f t="shared" si="19"/>
        <v>44426</v>
      </c>
      <c r="AD20" s="40">
        <f t="shared" si="7"/>
        <v>4</v>
      </c>
      <c r="AE20" s="83"/>
      <c r="AF20" s="84"/>
      <c r="AG20" s="22">
        <f t="shared" si="20"/>
        <v>44457</v>
      </c>
      <c r="AH20" s="23">
        <f t="shared" si="8"/>
        <v>7</v>
      </c>
      <c r="AI20" s="65"/>
      <c r="AJ20" s="66"/>
      <c r="AK20" s="28">
        <f t="shared" si="21"/>
        <v>44487</v>
      </c>
      <c r="AL20" s="31">
        <f t="shared" si="9"/>
        <v>2</v>
      </c>
      <c r="AM20" s="61"/>
      <c r="AN20" s="106">
        <v>42</v>
      </c>
      <c r="AO20" s="28">
        <f t="shared" si="22"/>
        <v>44518</v>
      </c>
      <c r="AP20" s="31">
        <f t="shared" si="10"/>
        <v>5</v>
      </c>
      <c r="AQ20" s="77"/>
      <c r="AR20" s="78"/>
      <c r="AS20" s="22">
        <f t="shared" si="23"/>
        <v>44548</v>
      </c>
      <c r="AT20" s="23">
        <f t="shared" si="11"/>
        <v>7</v>
      </c>
      <c r="AU20" s="65"/>
      <c r="AV20" s="66"/>
    </row>
    <row r="21" spans="1:48" s="1" customFormat="1" ht="21" customHeight="1" x14ac:dyDescent="0.2">
      <c r="A21" s="28">
        <f t="shared" si="12"/>
        <v>44215</v>
      </c>
      <c r="B21" s="31">
        <f t="shared" si="0"/>
        <v>3</v>
      </c>
      <c r="C21" s="85"/>
      <c r="D21" s="86"/>
      <c r="E21" s="39">
        <f t="shared" si="13"/>
        <v>44246</v>
      </c>
      <c r="F21" s="40">
        <f t="shared" si="1"/>
        <v>6</v>
      </c>
      <c r="G21" s="67"/>
      <c r="H21" s="68"/>
      <c r="I21" s="28">
        <f t="shared" si="14"/>
        <v>44274</v>
      </c>
      <c r="J21" s="31">
        <f t="shared" si="2"/>
        <v>6</v>
      </c>
      <c r="K21" s="85"/>
      <c r="L21" s="86"/>
      <c r="M21" s="28">
        <f t="shared" si="15"/>
        <v>44305</v>
      </c>
      <c r="N21" s="31">
        <f t="shared" si="3"/>
        <v>2</v>
      </c>
      <c r="O21" s="61"/>
      <c r="P21" s="106">
        <v>16</v>
      </c>
      <c r="Q21" s="28">
        <f t="shared" si="16"/>
        <v>44335</v>
      </c>
      <c r="R21" s="31">
        <f t="shared" si="4"/>
        <v>4</v>
      </c>
      <c r="S21" s="85"/>
      <c r="T21" s="86"/>
      <c r="U21" s="22">
        <f t="shared" si="17"/>
        <v>44366</v>
      </c>
      <c r="V21" s="23">
        <f t="shared" si="5"/>
        <v>7</v>
      </c>
      <c r="W21" s="65"/>
      <c r="X21" s="66"/>
      <c r="Y21" s="28">
        <f t="shared" si="18"/>
        <v>44396</v>
      </c>
      <c r="Z21" s="31">
        <f t="shared" si="6"/>
        <v>2</v>
      </c>
      <c r="AA21" s="61"/>
      <c r="AB21" s="106">
        <v>29</v>
      </c>
      <c r="AC21" s="39">
        <f t="shared" si="19"/>
        <v>44427</v>
      </c>
      <c r="AD21" s="40">
        <f t="shared" si="7"/>
        <v>5</v>
      </c>
      <c r="AE21" s="67"/>
      <c r="AF21" s="68"/>
      <c r="AG21" s="29">
        <f t="shared" si="20"/>
        <v>44458</v>
      </c>
      <c r="AH21" s="30">
        <f t="shared" si="8"/>
        <v>1</v>
      </c>
      <c r="AI21" s="71"/>
      <c r="AJ21" s="72"/>
      <c r="AK21" s="28">
        <f t="shared" si="21"/>
        <v>44488</v>
      </c>
      <c r="AL21" s="31">
        <f t="shared" si="9"/>
        <v>3</v>
      </c>
      <c r="AM21" s="77"/>
      <c r="AN21" s="78"/>
      <c r="AO21" s="28">
        <f t="shared" si="22"/>
        <v>44519</v>
      </c>
      <c r="AP21" s="31">
        <f t="shared" si="10"/>
        <v>6</v>
      </c>
      <c r="AQ21" s="85"/>
      <c r="AR21" s="86"/>
      <c r="AS21" s="29">
        <f t="shared" si="23"/>
        <v>44549</v>
      </c>
      <c r="AT21" s="30">
        <f t="shared" si="11"/>
        <v>1</v>
      </c>
      <c r="AU21" s="71"/>
      <c r="AV21" s="72"/>
    </row>
    <row r="22" spans="1:48" s="1" customFormat="1" ht="21" customHeight="1" x14ac:dyDescent="0.2">
      <c r="A22" s="28">
        <f t="shared" si="12"/>
        <v>44216</v>
      </c>
      <c r="B22" s="31">
        <f t="shared" si="0"/>
        <v>4</v>
      </c>
      <c r="C22" s="77"/>
      <c r="D22" s="78"/>
      <c r="E22" s="45">
        <f t="shared" si="13"/>
        <v>44247</v>
      </c>
      <c r="F22" s="46">
        <f t="shared" si="1"/>
        <v>7</v>
      </c>
      <c r="G22" s="101"/>
      <c r="H22" s="102"/>
      <c r="I22" s="22">
        <f t="shared" si="14"/>
        <v>44275</v>
      </c>
      <c r="J22" s="23">
        <f t="shared" si="2"/>
        <v>7</v>
      </c>
      <c r="K22" s="65"/>
      <c r="L22" s="66"/>
      <c r="M22" s="28">
        <f t="shared" si="15"/>
        <v>44306</v>
      </c>
      <c r="N22" s="31">
        <f t="shared" si="3"/>
        <v>3</v>
      </c>
      <c r="O22" s="77"/>
      <c r="P22" s="78"/>
      <c r="Q22" s="28">
        <f t="shared" si="16"/>
        <v>44336</v>
      </c>
      <c r="R22" s="31">
        <f t="shared" si="4"/>
        <v>5</v>
      </c>
      <c r="S22" s="77"/>
      <c r="T22" s="78"/>
      <c r="U22" s="29">
        <f t="shared" si="17"/>
        <v>44367</v>
      </c>
      <c r="V22" s="30">
        <f t="shared" si="5"/>
        <v>1</v>
      </c>
      <c r="W22" s="71"/>
      <c r="X22" s="72"/>
      <c r="Y22" s="28">
        <f t="shared" si="18"/>
        <v>44397</v>
      </c>
      <c r="Z22" s="31">
        <f t="shared" si="6"/>
        <v>3</v>
      </c>
      <c r="AA22" s="77"/>
      <c r="AB22" s="78"/>
      <c r="AC22" s="39">
        <f t="shared" si="19"/>
        <v>44428</v>
      </c>
      <c r="AD22" s="40">
        <f t="shared" si="7"/>
        <v>6</v>
      </c>
      <c r="AE22" s="83"/>
      <c r="AF22" s="84"/>
      <c r="AG22" s="28">
        <f t="shared" si="20"/>
        <v>44459</v>
      </c>
      <c r="AH22" s="31">
        <f t="shared" si="8"/>
        <v>2</v>
      </c>
      <c r="AI22" s="61"/>
      <c r="AJ22" s="106">
        <v>38</v>
      </c>
      <c r="AK22" s="28">
        <f t="shared" si="21"/>
        <v>44489</v>
      </c>
      <c r="AL22" s="31">
        <f t="shared" si="9"/>
        <v>4</v>
      </c>
      <c r="AM22" s="85"/>
      <c r="AN22" s="86"/>
      <c r="AO22" s="22">
        <f t="shared" si="22"/>
        <v>44520</v>
      </c>
      <c r="AP22" s="23">
        <f t="shared" si="10"/>
        <v>7</v>
      </c>
      <c r="AQ22" s="65"/>
      <c r="AR22" s="66"/>
      <c r="AS22" s="28">
        <f t="shared" si="23"/>
        <v>44550</v>
      </c>
      <c r="AT22" s="31">
        <f t="shared" si="11"/>
        <v>2</v>
      </c>
      <c r="AU22" s="61"/>
      <c r="AV22" s="106">
        <v>51</v>
      </c>
    </row>
    <row r="23" spans="1:48" s="1" customFormat="1" ht="21" customHeight="1" x14ac:dyDescent="0.2">
      <c r="A23" s="28">
        <f t="shared" si="12"/>
        <v>44217</v>
      </c>
      <c r="B23" s="31">
        <f t="shared" si="0"/>
        <v>5</v>
      </c>
      <c r="C23" s="79"/>
      <c r="D23" s="80"/>
      <c r="E23" s="29">
        <f t="shared" si="13"/>
        <v>44248</v>
      </c>
      <c r="F23" s="30">
        <f t="shared" si="1"/>
        <v>1</v>
      </c>
      <c r="G23" s="71"/>
      <c r="H23" s="72"/>
      <c r="I23" s="29">
        <f t="shared" si="14"/>
        <v>44276</v>
      </c>
      <c r="J23" s="30">
        <f t="shared" si="2"/>
        <v>1</v>
      </c>
      <c r="K23" s="71"/>
      <c r="L23" s="72"/>
      <c r="M23" s="28">
        <f t="shared" si="15"/>
        <v>44307</v>
      </c>
      <c r="N23" s="31">
        <f t="shared" si="3"/>
        <v>4</v>
      </c>
      <c r="O23" s="85"/>
      <c r="P23" s="86"/>
      <c r="Q23" s="28">
        <f t="shared" si="16"/>
        <v>44337</v>
      </c>
      <c r="R23" s="31">
        <f t="shared" si="4"/>
        <v>6</v>
      </c>
      <c r="S23" s="87"/>
      <c r="T23" s="88"/>
      <c r="U23" s="28">
        <f t="shared" si="17"/>
        <v>44368</v>
      </c>
      <c r="V23" s="31">
        <f t="shared" si="5"/>
        <v>2</v>
      </c>
      <c r="W23" s="61"/>
      <c r="X23" s="106">
        <v>25</v>
      </c>
      <c r="Y23" s="28">
        <f t="shared" si="18"/>
        <v>44398</v>
      </c>
      <c r="Z23" s="31">
        <f t="shared" si="6"/>
        <v>4</v>
      </c>
      <c r="AA23" s="85"/>
      <c r="AB23" s="86"/>
      <c r="AC23" s="45">
        <f t="shared" si="19"/>
        <v>44429</v>
      </c>
      <c r="AD23" s="46">
        <f t="shared" si="7"/>
        <v>7</v>
      </c>
      <c r="AE23" s="67"/>
      <c r="AF23" s="68"/>
      <c r="AG23" s="28">
        <f t="shared" si="20"/>
        <v>44460</v>
      </c>
      <c r="AH23" s="31">
        <f t="shared" si="8"/>
        <v>3</v>
      </c>
      <c r="AI23" s="77"/>
      <c r="AJ23" s="78"/>
      <c r="AK23" s="28">
        <f t="shared" si="21"/>
        <v>44490</v>
      </c>
      <c r="AL23" s="31">
        <f t="shared" si="9"/>
        <v>5</v>
      </c>
      <c r="AM23" s="77"/>
      <c r="AN23" s="78"/>
      <c r="AO23" s="29">
        <f t="shared" si="22"/>
        <v>44521</v>
      </c>
      <c r="AP23" s="30">
        <f t="shared" si="10"/>
        <v>1</v>
      </c>
      <c r="AQ23" s="71"/>
      <c r="AR23" s="72"/>
      <c r="AS23" s="28">
        <f t="shared" si="23"/>
        <v>44551</v>
      </c>
      <c r="AT23" s="31">
        <f t="shared" si="11"/>
        <v>3</v>
      </c>
      <c r="AU23" s="77"/>
      <c r="AV23" s="78"/>
    </row>
    <row r="24" spans="1:48" s="1" customFormat="1" ht="21" customHeight="1" x14ac:dyDescent="0.2">
      <c r="A24" s="28">
        <f t="shared" si="12"/>
        <v>44218</v>
      </c>
      <c r="B24" s="31">
        <f t="shared" si="0"/>
        <v>6</v>
      </c>
      <c r="C24" s="79"/>
      <c r="D24" s="80"/>
      <c r="E24" s="28">
        <f t="shared" si="13"/>
        <v>44249</v>
      </c>
      <c r="F24" s="31">
        <f t="shared" si="1"/>
        <v>2</v>
      </c>
      <c r="G24" s="61"/>
      <c r="H24" s="106">
        <v>8</v>
      </c>
      <c r="I24" s="28">
        <f t="shared" si="14"/>
        <v>44277</v>
      </c>
      <c r="J24" s="31">
        <f t="shared" si="2"/>
        <v>2</v>
      </c>
      <c r="K24" s="61"/>
      <c r="L24" s="106">
        <v>12</v>
      </c>
      <c r="M24" s="28">
        <f t="shared" si="15"/>
        <v>44308</v>
      </c>
      <c r="N24" s="31">
        <f t="shared" si="3"/>
        <v>5</v>
      </c>
      <c r="O24" s="79"/>
      <c r="P24" s="80"/>
      <c r="Q24" s="22">
        <f t="shared" si="16"/>
        <v>44338</v>
      </c>
      <c r="R24" s="23">
        <f t="shared" si="4"/>
        <v>7</v>
      </c>
      <c r="S24" s="65"/>
      <c r="T24" s="66"/>
      <c r="U24" s="28">
        <f t="shared" si="17"/>
        <v>44369</v>
      </c>
      <c r="V24" s="31">
        <f t="shared" si="5"/>
        <v>3</v>
      </c>
      <c r="W24" s="77"/>
      <c r="X24" s="78"/>
      <c r="Y24" s="28">
        <f t="shared" si="18"/>
        <v>44399</v>
      </c>
      <c r="Z24" s="31">
        <f t="shared" si="6"/>
        <v>5</v>
      </c>
      <c r="AA24" s="77"/>
      <c r="AB24" s="78"/>
      <c r="AC24" s="29">
        <f t="shared" si="19"/>
        <v>44430</v>
      </c>
      <c r="AD24" s="30">
        <f t="shared" si="7"/>
        <v>1</v>
      </c>
      <c r="AE24" s="71"/>
      <c r="AF24" s="72"/>
      <c r="AG24" s="28">
        <f t="shared" si="20"/>
        <v>44461</v>
      </c>
      <c r="AH24" s="31">
        <f t="shared" si="8"/>
        <v>4</v>
      </c>
      <c r="AI24" s="85"/>
      <c r="AJ24" s="86"/>
      <c r="AK24" s="28">
        <f t="shared" si="21"/>
        <v>44491</v>
      </c>
      <c r="AL24" s="31">
        <f t="shared" si="9"/>
        <v>6</v>
      </c>
      <c r="AM24" s="85"/>
      <c r="AN24" s="86"/>
      <c r="AO24" s="28">
        <f t="shared" si="22"/>
        <v>44522</v>
      </c>
      <c r="AP24" s="31">
        <f t="shared" si="10"/>
        <v>2</v>
      </c>
      <c r="AQ24" s="61"/>
      <c r="AR24" s="106">
        <v>47</v>
      </c>
      <c r="AS24" s="28">
        <f t="shared" si="23"/>
        <v>44552</v>
      </c>
      <c r="AT24" s="31">
        <f t="shared" si="11"/>
        <v>4</v>
      </c>
      <c r="AU24" s="85"/>
      <c r="AV24" s="86"/>
    </row>
    <row r="25" spans="1:48" s="1" customFormat="1" ht="21" customHeight="1" x14ac:dyDescent="0.2">
      <c r="A25" s="22">
        <f t="shared" si="12"/>
        <v>44219</v>
      </c>
      <c r="B25" s="23">
        <f t="shared" si="0"/>
        <v>7</v>
      </c>
      <c r="C25" s="65"/>
      <c r="D25" s="66"/>
      <c r="E25" s="28">
        <f t="shared" si="13"/>
        <v>44250</v>
      </c>
      <c r="F25" s="31">
        <f t="shared" si="1"/>
        <v>3</v>
      </c>
      <c r="G25" s="87"/>
      <c r="H25" s="88"/>
      <c r="I25" s="28">
        <f t="shared" si="14"/>
        <v>44278</v>
      </c>
      <c r="J25" s="31">
        <f t="shared" si="2"/>
        <v>3</v>
      </c>
      <c r="K25" s="77"/>
      <c r="L25" s="78"/>
      <c r="M25" s="28">
        <f t="shared" si="15"/>
        <v>44309</v>
      </c>
      <c r="N25" s="31">
        <f t="shared" si="3"/>
        <v>6</v>
      </c>
      <c r="O25" s="85"/>
      <c r="P25" s="86"/>
      <c r="Q25" s="29">
        <f t="shared" si="16"/>
        <v>44339</v>
      </c>
      <c r="R25" s="30">
        <f t="shared" si="4"/>
        <v>1</v>
      </c>
      <c r="S25" s="73" t="s">
        <v>7</v>
      </c>
      <c r="T25" s="74"/>
      <c r="U25" s="28">
        <f t="shared" si="17"/>
        <v>44370</v>
      </c>
      <c r="V25" s="31">
        <f t="shared" si="5"/>
        <v>4</v>
      </c>
      <c r="W25" s="85"/>
      <c r="X25" s="86"/>
      <c r="Y25" s="28">
        <f t="shared" si="18"/>
        <v>44400</v>
      </c>
      <c r="Z25" s="31">
        <f t="shared" si="6"/>
        <v>6</v>
      </c>
      <c r="AA25" s="85"/>
      <c r="AB25" s="86"/>
      <c r="AC25" s="39">
        <f t="shared" si="19"/>
        <v>44431</v>
      </c>
      <c r="AD25" s="40">
        <f t="shared" si="7"/>
        <v>2</v>
      </c>
      <c r="AE25" s="60"/>
      <c r="AF25" s="110">
        <v>34</v>
      </c>
      <c r="AG25" s="28">
        <f t="shared" si="20"/>
        <v>44462</v>
      </c>
      <c r="AH25" s="31">
        <f t="shared" si="8"/>
        <v>5</v>
      </c>
      <c r="AI25" s="77"/>
      <c r="AJ25" s="78"/>
      <c r="AK25" s="22">
        <f t="shared" si="21"/>
        <v>44492</v>
      </c>
      <c r="AL25" s="23">
        <f t="shared" si="9"/>
        <v>7</v>
      </c>
      <c r="AM25" s="65"/>
      <c r="AN25" s="66"/>
      <c r="AO25" s="28">
        <f t="shared" si="22"/>
        <v>44523</v>
      </c>
      <c r="AP25" s="31">
        <f t="shared" si="10"/>
        <v>3</v>
      </c>
      <c r="AQ25" s="77"/>
      <c r="AR25" s="78"/>
      <c r="AS25" s="28">
        <f t="shared" si="23"/>
        <v>44553</v>
      </c>
      <c r="AT25" s="31">
        <f t="shared" si="11"/>
        <v>5</v>
      </c>
      <c r="AU25" s="77"/>
      <c r="AV25" s="78"/>
    </row>
    <row r="26" spans="1:48" s="1" customFormat="1" ht="21" customHeight="1" x14ac:dyDescent="0.2">
      <c r="A26" s="29">
        <f t="shared" si="12"/>
        <v>44220</v>
      </c>
      <c r="B26" s="30">
        <f t="shared" si="0"/>
        <v>1</v>
      </c>
      <c r="C26" s="75"/>
      <c r="D26" s="76"/>
      <c r="E26" s="28">
        <f t="shared" si="13"/>
        <v>44251</v>
      </c>
      <c r="F26" s="31">
        <f t="shared" si="1"/>
        <v>4</v>
      </c>
      <c r="G26" s="79"/>
      <c r="H26" s="80"/>
      <c r="I26" s="28">
        <f t="shared" si="14"/>
        <v>44279</v>
      </c>
      <c r="J26" s="31">
        <f t="shared" si="2"/>
        <v>4</v>
      </c>
      <c r="K26" s="87"/>
      <c r="L26" s="88"/>
      <c r="M26" s="22">
        <f t="shared" si="15"/>
        <v>44310</v>
      </c>
      <c r="N26" s="23">
        <f t="shared" si="3"/>
        <v>7</v>
      </c>
      <c r="O26" s="65"/>
      <c r="P26" s="66"/>
      <c r="Q26" s="47">
        <f t="shared" si="16"/>
        <v>44340</v>
      </c>
      <c r="R26" s="48">
        <f t="shared" si="4"/>
        <v>2</v>
      </c>
      <c r="S26" s="62" t="s">
        <v>13</v>
      </c>
      <c r="T26" s="27">
        <v>21</v>
      </c>
      <c r="U26" s="28">
        <f t="shared" si="17"/>
        <v>44371</v>
      </c>
      <c r="V26" s="31">
        <f t="shared" si="5"/>
        <v>5</v>
      </c>
      <c r="W26" s="77"/>
      <c r="X26" s="78"/>
      <c r="Y26" s="22">
        <f t="shared" si="18"/>
        <v>44401</v>
      </c>
      <c r="Z26" s="23">
        <f t="shared" si="6"/>
        <v>7</v>
      </c>
      <c r="AA26" s="65"/>
      <c r="AB26" s="66"/>
      <c r="AC26" s="39">
        <f t="shared" si="19"/>
        <v>44432</v>
      </c>
      <c r="AD26" s="40">
        <f t="shared" si="7"/>
        <v>3</v>
      </c>
      <c r="AE26" s="67"/>
      <c r="AF26" s="68"/>
      <c r="AG26" s="28">
        <f t="shared" si="20"/>
        <v>44463</v>
      </c>
      <c r="AH26" s="31">
        <f t="shared" si="8"/>
        <v>6</v>
      </c>
      <c r="AI26" s="85"/>
      <c r="AJ26" s="86"/>
      <c r="AK26" s="29">
        <f t="shared" si="21"/>
        <v>44493</v>
      </c>
      <c r="AL26" s="30">
        <f t="shared" si="9"/>
        <v>1</v>
      </c>
      <c r="AM26" s="71"/>
      <c r="AN26" s="72"/>
      <c r="AO26" s="28">
        <f t="shared" si="22"/>
        <v>44524</v>
      </c>
      <c r="AP26" s="31">
        <f t="shared" si="10"/>
        <v>4</v>
      </c>
      <c r="AQ26" s="85"/>
      <c r="AR26" s="86"/>
      <c r="AS26" s="39">
        <f t="shared" si="23"/>
        <v>44554</v>
      </c>
      <c r="AT26" s="40">
        <f t="shared" si="11"/>
        <v>6</v>
      </c>
      <c r="AU26" s="83"/>
      <c r="AV26" s="84"/>
    </row>
    <row r="27" spans="1:48" s="1" customFormat="1" ht="21" customHeight="1" x14ac:dyDescent="0.2">
      <c r="A27" s="28">
        <f t="shared" si="12"/>
        <v>44221</v>
      </c>
      <c r="B27" s="31">
        <f t="shared" si="0"/>
        <v>2</v>
      </c>
      <c r="C27" s="64"/>
      <c r="D27" s="37">
        <v>4</v>
      </c>
      <c r="E27" s="28">
        <f t="shared" si="13"/>
        <v>44252</v>
      </c>
      <c r="F27" s="31">
        <f t="shared" si="1"/>
        <v>5</v>
      </c>
      <c r="G27" s="77"/>
      <c r="H27" s="78"/>
      <c r="I27" s="28">
        <f t="shared" si="14"/>
        <v>44280</v>
      </c>
      <c r="J27" s="31">
        <f t="shared" si="2"/>
        <v>5</v>
      </c>
      <c r="K27" s="77"/>
      <c r="L27" s="78"/>
      <c r="M27" s="29">
        <f t="shared" si="15"/>
        <v>44311</v>
      </c>
      <c r="N27" s="30">
        <f t="shared" si="3"/>
        <v>1</v>
      </c>
      <c r="O27" s="71"/>
      <c r="P27" s="72"/>
      <c r="Q27" s="39">
        <f t="shared" si="16"/>
        <v>44341</v>
      </c>
      <c r="R27" s="40">
        <f t="shared" si="4"/>
        <v>3</v>
      </c>
      <c r="S27" s="67"/>
      <c r="T27" s="68"/>
      <c r="U27" s="28">
        <f t="shared" si="17"/>
        <v>44372</v>
      </c>
      <c r="V27" s="31">
        <f t="shared" si="5"/>
        <v>6</v>
      </c>
      <c r="W27" s="85"/>
      <c r="X27" s="86"/>
      <c r="Y27" s="29">
        <f t="shared" si="18"/>
        <v>44402</v>
      </c>
      <c r="Z27" s="30">
        <f t="shared" si="6"/>
        <v>1</v>
      </c>
      <c r="AA27" s="71"/>
      <c r="AB27" s="72"/>
      <c r="AC27" s="39">
        <f t="shared" si="19"/>
        <v>44433</v>
      </c>
      <c r="AD27" s="40">
        <f t="shared" si="7"/>
        <v>4</v>
      </c>
      <c r="AE27" s="83"/>
      <c r="AF27" s="84"/>
      <c r="AG27" s="22">
        <f t="shared" si="20"/>
        <v>44464</v>
      </c>
      <c r="AH27" s="23">
        <f t="shared" si="8"/>
        <v>7</v>
      </c>
      <c r="AI27" s="65"/>
      <c r="AJ27" s="66"/>
      <c r="AK27" s="28">
        <f t="shared" si="21"/>
        <v>44494</v>
      </c>
      <c r="AL27" s="31">
        <f t="shared" si="9"/>
        <v>2</v>
      </c>
      <c r="AM27" s="61"/>
      <c r="AN27" s="106">
        <v>43</v>
      </c>
      <c r="AO27" s="28">
        <f t="shared" si="22"/>
        <v>44525</v>
      </c>
      <c r="AP27" s="31">
        <f t="shared" si="10"/>
        <v>5</v>
      </c>
      <c r="AQ27" s="77"/>
      <c r="AR27" s="78"/>
      <c r="AS27" s="47">
        <f t="shared" si="23"/>
        <v>44555</v>
      </c>
      <c r="AT27" s="48">
        <f t="shared" si="11"/>
        <v>7</v>
      </c>
      <c r="AU27" s="89" t="s">
        <v>28</v>
      </c>
      <c r="AV27" s="90"/>
    </row>
    <row r="28" spans="1:48" s="1" customFormat="1" ht="21" customHeight="1" x14ac:dyDescent="0.2">
      <c r="A28" s="28">
        <f t="shared" si="12"/>
        <v>44222</v>
      </c>
      <c r="B28" s="31">
        <f t="shared" si="0"/>
        <v>3</v>
      </c>
      <c r="C28" s="85"/>
      <c r="D28" s="86"/>
      <c r="E28" s="28">
        <f t="shared" si="13"/>
        <v>44253</v>
      </c>
      <c r="F28" s="31">
        <f t="shared" si="1"/>
        <v>6</v>
      </c>
      <c r="G28" s="77"/>
      <c r="H28" s="78"/>
      <c r="I28" s="28">
        <f t="shared" si="14"/>
        <v>44281</v>
      </c>
      <c r="J28" s="31">
        <f t="shared" si="2"/>
        <v>6</v>
      </c>
      <c r="K28" s="85"/>
      <c r="L28" s="86"/>
      <c r="M28" s="28">
        <f t="shared" si="15"/>
        <v>44312</v>
      </c>
      <c r="N28" s="31">
        <f t="shared" si="3"/>
        <v>2</v>
      </c>
      <c r="O28" s="61"/>
      <c r="P28" s="106">
        <v>17</v>
      </c>
      <c r="Q28" s="39">
        <f t="shared" si="16"/>
        <v>44342</v>
      </c>
      <c r="R28" s="40">
        <f t="shared" si="4"/>
        <v>4</v>
      </c>
      <c r="S28" s="83"/>
      <c r="T28" s="84"/>
      <c r="U28" s="22">
        <f t="shared" si="17"/>
        <v>44373</v>
      </c>
      <c r="V28" s="23">
        <f t="shared" si="5"/>
        <v>7</v>
      </c>
      <c r="W28" s="65"/>
      <c r="X28" s="66"/>
      <c r="Y28" s="28">
        <f t="shared" si="18"/>
        <v>44403</v>
      </c>
      <c r="Z28" s="31">
        <f t="shared" si="6"/>
        <v>2</v>
      </c>
      <c r="AA28" s="61"/>
      <c r="AB28" s="106">
        <v>30</v>
      </c>
      <c r="AC28" s="39">
        <f t="shared" si="19"/>
        <v>44434</v>
      </c>
      <c r="AD28" s="40">
        <f t="shared" si="7"/>
        <v>5</v>
      </c>
      <c r="AE28" s="67"/>
      <c r="AF28" s="68"/>
      <c r="AG28" s="29">
        <f t="shared" si="20"/>
        <v>44465</v>
      </c>
      <c r="AH28" s="30">
        <f t="shared" si="8"/>
        <v>1</v>
      </c>
      <c r="AI28" s="71"/>
      <c r="AJ28" s="72"/>
      <c r="AK28" s="28">
        <f t="shared" si="21"/>
        <v>44495</v>
      </c>
      <c r="AL28" s="31">
        <f t="shared" si="9"/>
        <v>3</v>
      </c>
      <c r="AM28" s="77"/>
      <c r="AN28" s="78"/>
      <c r="AO28" s="28">
        <f t="shared" si="22"/>
        <v>44526</v>
      </c>
      <c r="AP28" s="31">
        <f t="shared" si="10"/>
        <v>6</v>
      </c>
      <c r="AQ28" s="85"/>
      <c r="AR28" s="86"/>
      <c r="AS28" s="29">
        <f t="shared" si="23"/>
        <v>44556</v>
      </c>
      <c r="AT28" s="30">
        <f t="shared" si="11"/>
        <v>1</v>
      </c>
      <c r="AU28" s="75" t="s">
        <v>29</v>
      </c>
      <c r="AV28" s="76"/>
    </row>
    <row r="29" spans="1:48" s="1" customFormat="1" ht="21" customHeight="1" x14ac:dyDescent="0.2">
      <c r="A29" s="28">
        <f t="shared" si="12"/>
        <v>44223</v>
      </c>
      <c r="B29" s="31">
        <f t="shared" si="0"/>
        <v>4</v>
      </c>
      <c r="C29" s="77"/>
      <c r="D29" s="78"/>
      <c r="E29" s="22">
        <f t="shared" si="13"/>
        <v>44254</v>
      </c>
      <c r="F29" s="23">
        <f t="shared" si="1"/>
        <v>7</v>
      </c>
      <c r="G29" s="65"/>
      <c r="H29" s="66"/>
      <c r="I29" s="22">
        <f t="shared" si="14"/>
        <v>44282</v>
      </c>
      <c r="J29" s="23">
        <f t="shared" si="2"/>
        <v>7</v>
      </c>
      <c r="K29" s="65"/>
      <c r="L29" s="66"/>
      <c r="M29" s="28">
        <f t="shared" si="15"/>
        <v>44313</v>
      </c>
      <c r="N29" s="31">
        <f t="shared" si="3"/>
        <v>3</v>
      </c>
      <c r="O29" s="77"/>
      <c r="P29" s="78"/>
      <c r="Q29" s="39">
        <f t="shared" si="16"/>
        <v>44343</v>
      </c>
      <c r="R29" s="40">
        <f t="shared" si="4"/>
        <v>5</v>
      </c>
      <c r="S29" s="67"/>
      <c r="T29" s="68"/>
      <c r="U29" s="29">
        <f t="shared" si="17"/>
        <v>44374</v>
      </c>
      <c r="V29" s="30">
        <f t="shared" si="5"/>
        <v>1</v>
      </c>
      <c r="W29" s="71"/>
      <c r="X29" s="72"/>
      <c r="Y29" s="28">
        <f t="shared" si="18"/>
        <v>44404</v>
      </c>
      <c r="Z29" s="31">
        <f t="shared" si="6"/>
        <v>3</v>
      </c>
      <c r="AA29" s="77"/>
      <c r="AB29" s="78"/>
      <c r="AC29" s="39">
        <f t="shared" si="19"/>
        <v>44435</v>
      </c>
      <c r="AD29" s="40">
        <f t="shared" si="7"/>
        <v>6</v>
      </c>
      <c r="AE29" s="83"/>
      <c r="AF29" s="84"/>
      <c r="AG29" s="28">
        <f t="shared" si="20"/>
        <v>44466</v>
      </c>
      <c r="AH29" s="31">
        <f t="shared" si="8"/>
        <v>2</v>
      </c>
      <c r="AI29" s="61"/>
      <c r="AJ29" s="106">
        <v>39</v>
      </c>
      <c r="AK29" s="28">
        <f t="shared" si="21"/>
        <v>44496</v>
      </c>
      <c r="AL29" s="31">
        <f t="shared" si="9"/>
        <v>4</v>
      </c>
      <c r="AM29" s="85"/>
      <c r="AN29" s="86"/>
      <c r="AO29" s="22">
        <f t="shared" si="22"/>
        <v>44527</v>
      </c>
      <c r="AP29" s="23">
        <f t="shared" si="10"/>
        <v>7</v>
      </c>
      <c r="AQ29" s="65"/>
      <c r="AR29" s="66"/>
      <c r="AS29" s="39">
        <f t="shared" si="23"/>
        <v>44557</v>
      </c>
      <c r="AT29" s="40">
        <f t="shared" si="11"/>
        <v>2</v>
      </c>
      <c r="AU29" s="60"/>
      <c r="AV29" s="110">
        <v>52</v>
      </c>
    </row>
    <row r="30" spans="1:48" s="1" customFormat="1" ht="21" customHeight="1" x14ac:dyDescent="0.2">
      <c r="A30" s="28">
        <f t="shared" si="12"/>
        <v>44224</v>
      </c>
      <c r="B30" s="31">
        <f t="shared" si="0"/>
        <v>5</v>
      </c>
      <c r="C30" s="77"/>
      <c r="D30" s="78"/>
      <c r="E30" s="108">
        <f t="shared" si="13"/>
        <v>44255</v>
      </c>
      <c r="F30" s="109">
        <f t="shared" si="1"/>
        <v>1</v>
      </c>
      <c r="G30" s="75"/>
      <c r="H30" s="76"/>
      <c r="I30" s="29">
        <f t="shared" si="14"/>
        <v>44283</v>
      </c>
      <c r="J30" s="30">
        <f t="shared" si="2"/>
        <v>1</v>
      </c>
      <c r="K30" s="73" t="s">
        <v>5</v>
      </c>
      <c r="L30" s="74"/>
      <c r="M30" s="28">
        <f t="shared" si="15"/>
        <v>44314</v>
      </c>
      <c r="N30" s="31">
        <f t="shared" si="3"/>
        <v>4</v>
      </c>
      <c r="O30" s="85"/>
      <c r="P30" s="86"/>
      <c r="Q30" s="39">
        <f t="shared" si="16"/>
        <v>44344</v>
      </c>
      <c r="R30" s="40">
        <f t="shared" si="4"/>
        <v>6</v>
      </c>
      <c r="S30" s="83"/>
      <c r="T30" s="84"/>
      <c r="U30" s="28">
        <f t="shared" si="17"/>
        <v>44375</v>
      </c>
      <c r="V30" s="31">
        <f t="shared" si="5"/>
        <v>2</v>
      </c>
      <c r="W30" s="61"/>
      <c r="X30" s="106">
        <v>26</v>
      </c>
      <c r="Y30" s="28">
        <f t="shared" si="18"/>
        <v>44405</v>
      </c>
      <c r="Z30" s="31">
        <f t="shared" si="6"/>
        <v>4</v>
      </c>
      <c r="AA30" s="85"/>
      <c r="AB30" s="86"/>
      <c r="AC30" s="45">
        <f t="shared" si="19"/>
        <v>44436</v>
      </c>
      <c r="AD30" s="46">
        <f t="shared" si="7"/>
        <v>7</v>
      </c>
      <c r="AE30" s="67"/>
      <c r="AF30" s="68"/>
      <c r="AG30" s="28">
        <f t="shared" si="20"/>
        <v>44467</v>
      </c>
      <c r="AH30" s="31">
        <f t="shared" si="8"/>
        <v>3</v>
      </c>
      <c r="AI30" s="77"/>
      <c r="AJ30" s="78"/>
      <c r="AK30" s="28">
        <f t="shared" si="21"/>
        <v>44497</v>
      </c>
      <c r="AL30" s="31">
        <f t="shared" si="9"/>
        <v>5</v>
      </c>
      <c r="AM30" s="77"/>
      <c r="AN30" s="78"/>
      <c r="AO30" s="29">
        <f t="shared" si="22"/>
        <v>44528</v>
      </c>
      <c r="AP30" s="30">
        <f t="shared" si="10"/>
        <v>1</v>
      </c>
      <c r="AQ30" s="73" t="s">
        <v>8</v>
      </c>
      <c r="AR30" s="74"/>
      <c r="AS30" s="39">
        <f t="shared" si="23"/>
        <v>44558</v>
      </c>
      <c r="AT30" s="40">
        <f t="shared" si="11"/>
        <v>3</v>
      </c>
      <c r="AU30" s="67"/>
      <c r="AV30" s="68"/>
    </row>
    <row r="31" spans="1:48" s="1" customFormat="1" ht="21" customHeight="1" x14ac:dyDescent="0.2">
      <c r="A31" s="34">
        <f t="shared" si="12"/>
        <v>44225</v>
      </c>
      <c r="B31" s="31">
        <f t="shared" si="0"/>
        <v>6</v>
      </c>
      <c r="C31" s="79"/>
      <c r="D31" s="80"/>
      <c r="E31" s="28">
        <f t="shared" si="13"/>
        <v>44256</v>
      </c>
      <c r="F31" s="31">
        <f t="shared" si="1"/>
        <v>2</v>
      </c>
      <c r="G31" s="87"/>
      <c r="H31" s="88"/>
      <c r="I31" s="111">
        <f t="shared" si="14"/>
        <v>44284</v>
      </c>
      <c r="J31" s="40">
        <f t="shared" si="2"/>
        <v>2</v>
      </c>
      <c r="K31" s="60"/>
      <c r="L31" s="110">
        <v>13</v>
      </c>
      <c r="M31" s="28">
        <f t="shared" si="15"/>
        <v>44315</v>
      </c>
      <c r="N31" s="31">
        <f t="shared" si="3"/>
        <v>5</v>
      </c>
      <c r="O31" s="77"/>
      <c r="P31" s="78"/>
      <c r="Q31" s="45">
        <f t="shared" si="16"/>
        <v>44345</v>
      </c>
      <c r="R31" s="46">
        <f t="shared" si="4"/>
        <v>7</v>
      </c>
      <c r="S31" s="101"/>
      <c r="T31" s="102"/>
      <c r="U31" s="28">
        <f t="shared" si="17"/>
        <v>44376</v>
      </c>
      <c r="V31" s="31">
        <f t="shared" si="5"/>
        <v>3</v>
      </c>
      <c r="W31" s="77"/>
      <c r="X31" s="78"/>
      <c r="Y31" s="28">
        <f t="shared" si="18"/>
        <v>44406</v>
      </c>
      <c r="Z31" s="31">
        <f t="shared" si="6"/>
        <v>5</v>
      </c>
      <c r="AA31" s="77"/>
      <c r="AB31" s="78"/>
      <c r="AC31" s="29">
        <f t="shared" si="19"/>
        <v>44437</v>
      </c>
      <c r="AD31" s="30">
        <f t="shared" si="7"/>
        <v>1</v>
      </c>
      <c r="AE31" s="71"/>
      <c r="AF31" s="72"/>
      <c r="AG31" s="28">
        <f t="shared" si="20"/>
        <v>44468</v>
      </c>
      <c r="AH31" s="31">
        <f t="shared" si="8"/>
        <v>4</v>
      </c>
      <c r="AI31" s="85"/>
      <c r="AJ31" s="86"/>
      <c r="AK31" s="28">
        <f t="shared" si="21"/>
        <v>44498</v>
      </c>
      <c r="AL31" s="31">
        <f t="shared" si="9"/>
        <v>6</v>
      </c>
      <c r="AM31" s="85"/>
      <c r="AN31" s="86"/>
      <c r="AO31" s="28">
        <f t="shared" si="22"/>
        <v>44529</v>
      </c>
      <c r="AP31" s="31">
        <f t="shared" si="10"/>
        <v>2</v>
      </c>
      <c r="AQ31" s="61"/>
      <c r="AR31" s="106">
        <v>48</v>
      </c>
      <c r="AS31" s="39">
        <f t="shared" si="23"/>
        <v>44559</v>
      </c>
      <c r="AT31" s="40">
        <f t="shared" si="11"/>
        <v>4</v>
      </c>
      <c r="AU31" s="83"/>
      <c r="AV31" s="84"/>
    </row>
    <row r="32" spans="1:48" s="1" customFormat="1" ht="21" customHeight="1" x14ac:dyDescent="0.2">
      <c r="A32" s="107">
        <f t="shared" si="12"/>
        <v>44226</v>
      </c>
      <c r="B32" s="23">
        <f t="shared" si="0"/>
        <v>7</v>
      </c>
      <c r="C32" s="65"/>
      <c r="D32" s="66"/>
      <c r="E32" s="11"/>
      <c r="F32" s="10"/>
      <c r="G32" s="99"/>
      <c r="H32" s="100"/>
      <c r="I32" s="111">
        <f t="shared" si="14"/>
        <v>44285</v>
      </c>
      <c r="J32" s="40">
        <f t="shared" si="2"/>
        <v>3</v>
      </c>
      <c r="K32" s="67"/>
      <c r="L32" s="68"/>
      <c r="M32" s="28">
        <f t="shared" si="15"/>
        <v>44316</v>
      </c>
      <c r="N32" s="31">
        <f t="shared" si="3"/>
        <v>6</v>
      </c>
      <c r="O32" s="85"/>
      <c r="P32" s="86"/>
      <c r="Q32" s="29">
        <f t="shared" si="16"/>
        <v>44346</v>
      </c>
      <c r="R32" s="30">
        <f t="shared" si="4"/>
        <v>1</v>
      </c>
      <c r="S32" s="71"/>
      <c r="T32" s="72"/>
      <c r="U32" s="28">
        <f t="shared" si="17"/>
        <v>44377</v>
      </c>
      <c r="V32" s="31">
        <f t="shared" si="5"/>
        <v>4</v>
      </c>
      <c r="W32" s="85"/>
      <c r="X32" s="86"/>
      <c r="Y32" s="28">
        <f t="shared" si="18"/>
        <v>44407</v>
      </c>
      <c r="Z32" s="31">
        <f t="shared" si="6"/>
        <v>6</v>
      </c>
      <c r="AA32" s="85"/>
      <c r="AB32" s="86"/>
      <c r="AC32" s="39">
        <f t="shared" si="19"/>
        <v>44438</v>
      </c>
      <c r="AD32" s="40">
        <f t="shared" si="7"/>
        <v>2</v>
      </c>
      <c r="AE32" s="60"/>
      <c r="AF32" s="110">
        <v>35</v>
      </c>
      <c r="AG32" s="28">
        <f t="shared" si="20"/>
        <v>44469</v>
      </c>
      <c r="AH32" s="31">
        <f t="shared" si="8"/>
        <v>5</v>
      </c>
      <c r="AI32" s="77"/>
      <c r="AJ32" s="78"/>
      <c r="AK32" s="22">
        <f t="shared" si="21"/>
        <v>44499</v>
      </c>
      <c r="AL32" s="23">
        <f t="shared" si="9"/>
        <v>7</v>
      </c>
      <c r="AM32" s="65"/>
      <c r="AN32" s="66"/>
      <c r="AO32" s="28">
        <f t="shared" si="22"/>
        <v>44530</v>
      </c>
      <c r="AP32" s="31">
        <f t="shared" si="10"/>
        <v>3</v>
      </c>
      <c r="AQ32" s="77"/>
      <c r="AR32" s="78"/>
      <c r="AS32" s="39">
        <f t="shared" si="23"/>
        <v>44560</v>
      </c>
      <c r="AT32" s="40">
        <f t="shared" si="11"/>
        <v>5</v>
      </c>
      <c r="AU32" s="67"/>
      <c r="AV32" s="68"/>
    </row>
    <row r="33" spans="1:48" s="1" customFormat="1" ht="21" customHeight="1" x14ac:dyDescent="0.2">
      <c r="A33" s="38">
        <f t="shared" si="12"/>
        <v>44227</v>
      </c>
      <c r="B33" s="30">
        <f t="shared" si="0"/>
        <v>1</v>
      </c>
      <c r="C33" s="81"/>
      <c r="D33" s="82"/>
      <c r="E33" s="12"/>
      <c r="F33" s="13"/>
      <c r="G33" s="95"/>
      <c r="H33" s="96"/>
      <c r="I33" s="111">
        <f t="shared" si="14"/>
        <v>44286</v>
      </c>
      <c r="J33" s="40">
        <f t="shared" si="2"/>
        <v>4</v>
      </c>
      <c r="K33" s="83"/>
      <c r="L33" s="84"/>
      <c r="M33" s="8"/>
      <c r="N33" s="9"/>
      <c r="O33" s="97"/>
      <c r="P33" s="98"/>
      <c r="Q33" s="39">
        <f t="shared" si="16"/>
        <v>44347</v>
      </c>
      <c r="R33" s="40">
        <f t="shared" si="4"/>
        <v>2</v>
      </c>
      <c r="S33" s="60"/>
      <c r="T33" s="110">
        <v>22</v>
      </c>
      <c r="U33" s="8"/>
      <c r="V33" s="9"/>
      <c r="W33" s="97"/>
      <c r="X33" s="98"/>
      <c r="Y33" s="22">
        <f t="shared" si="18"/>
        <v>44408</v>
      </c>
      <c r="Z33" s="23">
        <f t="shared" si="6"/>
        <v>7</v>
      </c>
      <c r="AA33" s="65"/>
      <c r="AB33" s="66"/>
      <c r="AC33" s="39">
        <f t="shared" si="19"/>
        <v>44439</v>
      </c>
      <c r="AD33" s="40">
        <f t="shared" si="7"/>
        <v>3</v>
      </c>
      <c r="AE33" s="67"/>
      <c r="AF33" s="68"/>
      <c r="AG33" s="8"/>
      <c r="AH33" s="9"/>
      <c r="AI33" s="97"/>
      <c r="AJ33" s="98"/>
      <c r="AK33" s="29">
        <f t="shared" si="21"/>
        <v>44500</v>
      </c>
      <c r="AL33" s="30">
        <f t="shared" si="9"/>
        <v>1</v>
      </c>
      <c r="AM33" s="81" t="s">
        <v>32</v>
      </c>
      <c r="AN33" s="82"/>
      <c r="AO33" s="8"/>
      <c r="AP33" s="9"/>
      <c r="AQ33" s="97"/>
      <c r="AR33" s="98"/>
      <c r="AS33" s="47">
        <f t="shared" si="23"/>
        <v>44561</v>
      </c>
      <c r="AT33" s="48">
        <f t="shared" si="11"/>
        <v>6</v>
      </c>
      <c r="AU33" s="89" t="s">
        <v>34</v>
      </c>
      <c r="AV33" s="90"/>
    </row>
    <row r="34" spans="1:48" ht="12.75" customHeight="1" x14ac:dyDescent="0.2">
      <c r="A34" s="7" t="s">
        <v>1</v>
      </c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6" t="s">
        <v>0</v>
      </c>
    </row>
  </sheetData>
  <mergeCells count="333">
    <mergeCell ref="C29:D29"/>
    <mergeCell ref="O29:P29"/>
    <mergeCell ref="AA29:AB29"/>
    <mergeCell ref="AI30:AJ30"/>
    <mergeCell ref="AU30:AV30"/>
    <mergeCell ref="W31:X31"/>
    <mergeCell ref="K32:L32"/>
    <mergeCell ref="AQ32:AR32"/>
    <mergeCell ref="AE33:AF33"/>
    <mergeCell ref="C22:D22"/>
    <mergeCell ref="O22:P22"/>
    <mergeCell ref="AA22:AB22"/>
    <mergeCell ref="AI23:AJ23"/>
    <mergeCell ref="AU23:AV23"/>
    <mergeCell ref="W24:X24"/>
    <mergeCell ref="K25:L25"/>
    <mergeCell ref="AQ25:AR25"/>
    <mergeCell ref="G26:H26"/>
    <mergeCell ref="AE26:AF26"/>
    <mergeCell ref="C15:D15"/>
    <mergeCell ref="O15:P15"/>
    <mergeCell ref="AA15:AB15"/>
    <mergeCell ref="AI16:AJ16"/>
    <mergeCell ref="AU16:AV16"/>
    <mergeCell ref="W17:X17"/>
    <mergeCell ref="K18:L18"/>
    <mergeCell ref="AQ18:AR18"/>
    <mergeCell ref="G19:H19"/>
    <mergeCell ref="AE19:AF19"/>
    <mergeCell ref="C30:D30"/>
    <mergeCell ref="W28:X28"/>
    <mergeCell ref="O27:P27"/>
    <mergeCell ref="K28:L28"/>
    <mergeCell ref="AM30:AN30"/>
    <mergeCell ref="C31:D31"/>
    <mergeCell ref="W3:X3"/>
    <mergeCell ref="K4:L4"/>
    <mergeCell ref="AQ4:AR4"/>
    <mergeCell ref="G5:H5"/>
    <mergeCell ref="AE5:AF5"/>
    <mergeCell ref="S6:T6"/>
    <mergeCell ref="AM7:AN7"/>
    <mergeCell ref="C8:D8"/>
    <mergeCell ref="O8:P8"/>
    <mergeCell ref="AA8:AB8"/>
    <mergeCell ref="AI9:AJ9"/>
    <mergeCell ref="W10:X10"/>
    <mergeCell ref="K11:L11"/>
    <mergeCell ref="AQ11:AR11"/>
    <mergeCell ref="G12:H12"/>
    <mergeCell ref="AE12:AF12"/>
    <mergeCell ref="S13:T13"/>
    <mergeCell ref="AM14:AN14"/>
    <mergeCell ref="AM11:AN11"/>
    <mergeCell ref="AM12:AN12"/>
    <mergeCell ref="AM10:AN10"/>
    <mergeCell ref="C9:D9"/>
    <mergeCell ref="C12:D12"/>
    <mergeCell ref="C11:D11"/>
    <mergeCell ref="AA13:AB13"/>
    <mergeCell ref="AE13:AF13"/>
    <mergeCell ref="AI13:AJ13"/>
    <mergeCell ref="G13:H13"/>
    <mergeCell ref="A1:T1"/>
    <mergeCell ref="O4:P4"/>
    <mergeCell ref="O6:P6"/>
    <mergeCell ref="O5:P5"/>
    <mergeCell ref="K5:L5"/>
    <mergeCell ref="K7:L7"/>
    <mergeCell ref="Y2:AB2"/>
    <mergeCell ref="S4:T4"/>
    <mergeCell ref="W6:X6"/>
    <mergeCell ref="W7:X7"/>
    <mergeCell ref="AA4:AB4"/>
    <mergeCell ref="AA5:AB5"/>
    <mergeCell ref="AA6:AB6"/>
    <mergeCell ref="C7:D7"/>
    <mergeCell ref="G6:H6"/>
    <mergeCell ref="C33:D33"/>
    <mergeCell ref="G25:H25"/>
    <mergeCell ref="G29:H29"/>
    <mergeCell ref="C28:D28"/>
    <mergeCell ref="C14:D14"/>
    <mergeCell ref="G23:H23"/>
    <mergeCell ref="G15:H15"/>
    <mergeCell ref="C25:D25"/>
    <mergeCell ref="C26:D26"/>
    <mergeCell ref="C19:D19"/>
    <mergeCell ref="G18:H18"/>
    <mergeCell ref="C21:D21"/>
    <mergeCell ref="C18:D18"/>
    <mergeCell ref="G16:H16"/>
    <mergeCell ref="G27:H27"/>
    <mergeCell ref="G33:H33"/>
    <mergeCell ref="C32:D32"/>
    <mergeCell ref="G30:H30"/>
    <mergeCell ref="C16:D16"/>
    <mergeCell ref="G31:H31"/>
    <mergeCell ref="AU24:AV24"/>
    <mergeCell ref="AM25:AN25"/>
    <mergeCell ref="AQ21:AR21"/>
    <mergeCell ref="AU33:AV33"/>
    <mergeCell ref="S32:T32"/>
    <mergeCell ref="AM33:AN33"/>
    <mergeCell ref="AM32:AN32"/>
    <mergeCell ref="AM31:AN31"/>
    <mergeCell ref="AE31:AF31"/>
    <mergeCell ref="W33:X33"/>
    <mergeCell ref="AI33:AJ33"/>
    <mergeCell ref="AQ33:AR33"/>
    <mergeCell ref="AU31:AV31"/>
    <mergeCell ref="S31:T31"/>
    <mergeCell ref="W32:X32"/>
    <mergeCell ref="AI31:AJ31"/>
    <mergeCell ref="AI32:AJ32"/>
    <mergeCell ref="AU32:AV32"/>
    <mergeCell ref="AU27:AV27"/>
    <mergeCell ref="AM29:AN29"/>
    <mergeCell ref="AQ16:AR16"/>
    <mergeCell ref="AQ8:AR8"/>
    <mergeCell ref="AQ9:AR9"/>
    <mergeCell ref="AQ29:AR29"/>
    <mergeCell ref="AQ30:AR30"/>
    <mergeCell ref="AQ28:AR28"/>
    <mergeCell ref="AQ26:AR26"/>
    <mergeCell ref="AQ14:AR14"/>
    <mergeCell ref="AQ15:AR15"/>
    <mergeCell ref="AM17:AN17"/>
    <mergeCell ref="AM18:AN18"/>
    <mergeCell ref="AQ23:AR23"/>
    <mergeCell ref="AM22:AN22"/>
    <mergeCell ref="AM24:AN24"/>
    <mergeCell ref="AM21:AN21"/>
    <mergeCell ref="AM28:AN28"/>
    <mergeCell ref="K15:L15"/>
    <mergeCell ref="AE15:AF15"/>
    <mergeCell ref="O18:P18"/>
    <mergeCell ref="O16:P16"/>
    <mergeCell ref="AE16:AF16"/>
    <mergeCell ref="AE17:AF17"/>
    <mergeCell ref="AQ19:AR19"/>
    <mergeCell ref="AU17:AV17"/>
    <mergeCell ref="AU19:AV19"/>
    <mergeCell ref="AI17:AJ17"/>
    <mergeCell ref="AI19:AJ19"/>
    <mergeCell ref="S15:T15"/>
    <mergeCell ref="AU6:AV6"/>
    <mergeCell ref="AU7:AV7"/>
    <mergeCell ref="AM15:AN15"/>
    <mergeCell ref="AU13:AV13"/>
    <mergeCell ref="AQ12:AR12"/>
    <mergeCell ref="AI21:AJ21"/>
    <mergeCell ref="AI20:AJ20"/>
    <mergeCell ref="AU14:AV14"/>
    <mergeCell ref="AU20:AV20"/>
    <mergeCell ref="AU21:AV21"/>
    <mergeCell ref="AU9:AV9"/>
    <mergeCell ref="K16:L16"/>
    <mergeCell ref="S18:T18"/>
    <mergeCell ref="S16:T16"/>
    <mergeCell ref="S17:T17"/>
    <mergeCell ref="AQ22:AR22"/>
    <mergeCell ref="AM19:AN19"/>
    <mergeCell ref="S20:T20"/>
    <mergeCell ref="O13:P13"/>
    <mergeCell ref="K9:L9"/>
    <mergeCell ref="W11:X11"/>
    <mergeCell ref="W13:X13"/>
    <mergeCell ref="S9:T9"/>
    <mergeCell ref="S10:T10"/>
    <mergeCell ref="S11:T11"/>
    <mergeCell ref="S14:T14"/>
    <mergeCell ref="W14:X14"/>
    <mergeCell ref="K14:L14"/>
    <mergeCell ref="AS2:AV2"/>
    <mergeCell ref="AU3:AV3"/>
    <mergeCell ref="A2:D2"/>
    <mergeCell ref="E2:H2"/>
    <mergeCell ref="I2:L2"/>
    <mergeCell ref="M2:P2"/>
    <mergeCell ref="Q2:T2"/>
    <mergeCell ref="U2:X2"/>
    <mergeCell ref="C5:D5"/>
    <mergeCell ref="G4:H4"/>
    <mergeCell ref="S3:T3"/>
    <mergeCell ref="W4:X4"/>
    <mergeCell ref="C4:D4"/>
    <mergeCell ref="AU5:AV5"/>
    <mergeCell ref="AQ5:AR5"/>
    <mergeCell ref="AO2:AR2"/>
    <mergeCell ref="AI10:AJ10"/>
    <mergeCell ref="AI3:AJ3"/>
    <mergeCell ref="AI12:AJ12"/>
    <mergeCell ref="AE8:AF8"/>
    <mergeCell ref="AE3:AF3"/>
    <mergeCell ref="AE6:AF6"/>
    <mergeCell ref="AM5:AN5"/>
    <mergeCell ref="AM4:AN4"/>
    <mergeCell ref="AM8:AN8"/>
    <mergeCell ref="AI5:AJ5"/>
    <mergeCell ref="AI6:AJ6"/>
    <mergeCell ref="AM3:AN3"/>
    <mergeCell ref="AI7:AJ7"/>
    <mergeCell ref="AQ7:AR7"/>
    <mergeCell ref="AE23:AF23"/>
    <mergeCell ref="AI14:AJ14"/>
    <mergeCell ref="AE14:AF14"/>
    <mergeCell ref="AM16:AN16"/>
    <mergeCell ref="S7:T7"/>
    <mergeCell ref="AC2:AF2"/>
    <mergeCell ref="AG2:AJ2"/>
    <mergeCell ref="AK2:AN2"/>
    <mergeCell ref="W20:X20"/>
    <mergeCell ref="W15:X15"/>
    <mergeCell ref="S27:T27"/>
    <mergeCell ref="AA16:AB16"/>
    <mergeCell ref="AA18:AB18"/>
    <mergeCell ref="W18:X18"/>
    <mergeCell ref="AA20:AB20"/>
    <mergeCell ref="AA23:AB23"/>
    <mergeCell ref="W27:X27"/>
    <mergeCell ref="W21:X21"/>
    <mergeCell ref="W25:X25"/>
    <mergeCell ref="K33:L33"/>
    <mergeCell ref="AA32:AB32"/>
    <mergeCell ref="AA33:AB33"/>
    <mergeCell ref="AE30:AF30"/>
    <mergeCell ref="AE29:AF29"/>
    <mergeCell ref="K29:L29"/>
    <mergeCell ref="S28:T28"/>
    <mergeCell ref="W29:X29"/>
    <mergeCell ref="S29:T29"/>
    <mergeCell ref="O31:P31"/>
    <mergeCell ref="AA31:AB31"/>
    <mergeCell ref="O32:P32"/>
    <mergeCell ref="O33:P33"/>
    <mergeCell ref="O30:P30"/>
    <mergeCell ref="AA30:AB30"/>
    <mergeCell ref="S30:T30"/>
    <mergeCell ref="K30:L30"/>
    <mergeCell ref="W8:X8"/>
    <mergeCell ref="G8:H8"/>
    <mergeCell ref="G9:H9"/>
    <mergeCell ref="G11:H11"/>
    <mergeCell ref="AU10:AV10"/>
    <mergeCell ref="AU12:AV12"/>
    <mergeCell ref="AA9:AB9"/>
    <mergeCell ref="AA11:AB11"/>
    <mergeCell ref="AA12:AB12"/>
    <mergeCell ref="AE9:AF9"/>
    <mergeCell ref="AE10:AF10"/>
    <mergeCell ref="K8:L8"/>
    <mergeCell ref="K12:L12"/>
    <mergeCell ref="O9:P9"/>
    <mergeCell ref="O11:P11"/>
    <mergeCell ref="O12:P12"/>
    <mergeCell ref="W22:X22"/>
    <mergeCell ref="C23:D23"/>
    <mergeCell ref="S24:T24"/>
    <mergeCell ref="S25:T25"/>
    <mergeCell ref="AI26:AJ26"/>
    <mergeCell ref="O25:P25"/>
    <mergeCell ref="AU26:AV26"/>
    <mergeCell ref="K26:L26"/>
    <mergeCell ref="O26:P26"/>
    <mergeCell ref="S22:T22"/>
    <mergeCell ref="AM23:AN23"/>
    <mergeCell ref="C24:D24"/>
    <mergeCell ref="K23:L23"/>
    <mergeCell ref="G22:H22"/>
    <mergeCell ref="K22:L22"/>
    <mergeCell ref="O23:P23"/>
    <mergeCell ref="S23:T23"/>
    <mergeCell ref="AA25:AB25"/>
    <mergeCell ref="AA26:AB26"/>
    <mergeCell ref="AM26:AN26"/>
    <mergeCell ref="AI24:AJ24"/>
    <mergeCell ref="AE22:AF22"/>
    <mergeCell ref="G32:H32"/>
    <mergeCell ref="C3:D3"/>
    <mergeCell ref="O3:P3"/>
    <mergeCell ref="AA3:AB3"/>
    <mergeCell ref="AI4:AJ4"/>
    <mergeCell ref="AU4:AV4"/>
    <mergeCell ref="W5:X5"/>
    <mergeCell ref="K6:L6"/>
    <mergeCell ref="AQ6:AR6"/>
    <mergeCell ref="G7:H7"/>
    <mergeCell ref="AE7:AF7"/>
    <mergeCell ref="S8:T8"/>
    <mergeCell ref="AM9:AN9"/>
    <mergeCell ref="C10:D10"/>
    <mergeCell ref="O10:P10"/>
    <mergeCell ref="AA10:AB10"/>
    <mergeCell ref="AI11:AJ11"/>
    <mergeCell ref="AU11:AV11"/>
    <mergeCell ref="W12:X12"/>
    <mergeCell ref="K13:L13"/>
    <mergeCell ref="AQ13:AR13"/>
    <mergeCell ref="G14:H14"/>
    <mergeCell ref="C17:D17"/>
    <mergeCell ref="O17:P17"/>
    <mergeCell ref="AA17:AB17"/>
    <mergeCell ref="AI18:AJ18"/>
    <mergeCell ref="AU18:AV18"/>
    <mergeCell ref="W19:X19"/>
    <mergeCell ref="K20:L20"/>
    <mergeCell ref="AQ20:AR20"/>
    <mergeCell ref="G21:H21"/>
    <mergeCell ref="AE21:AF21"/>
    <mergeCell ref="S21:T21"/>
    <mergeCell ref="K19:L19"/>
    <mergeCell ref="K21:L21"/>
    <mergeCell ref="G20:H20"/>
    <mergeCell ref="AA19:AB19"/>
    <mergeCell ref="AE20:AF20"/>
    <mergeCell ref="O20:P20"/>
    <mergeCell ref="O19:P19"/>
    <mergeCell ref="O24:P24"/>
    <mergeCell ref="AA24:AB24"/>
    <mergeCell ref="AI25:AJ25"/>
    <mergeCell ref="AU25:AV25"/>
    <mergeCell ref="W26:X26"/>
    <mergeCell ref="K27:L27"/>
    <mergeCell ref="AQ27:AR27"/>
    <mergeCell ref="G28:H28"/>
    <mergeCell ref="AE28:AF28"/>
    <mergeCell ref="AA27:AB27"/>
    <mergeCell ref="AI27:AJ27"/>
    <mergeCell ref="AI28:AJ28"/>
    <mergeCell ref="AE24:AF24"/>
    <mergeCell ref="AE27:AF27"/>
    <mergeCell ref="AU28:AV28"/>
  </mergeCells>
  <phoneticPr fontId="0" type="noConversion"/>
  <conditionalFormatting sqref="E31:H31">
    <cfRule type="expression" dxfId="1" priority="1">
      <formula>(DAY($E$31)=1)</formula>
    </cfRule>
    <cfRule type="expression" dxfId="0" priority="2">
      <formula>(DAY($E$1)=29)</formula>
    </cfRule>
  </conditionalFormatting>
  <hyperlinks>
    <hyperlink ref="AT1" r:id="rId1" display="© www.kalenderpedia.de" xr:uid="{76EB7832-D10C-497B-93D2-520295117B44}"/>
    <hyperlink ref="A34" r:id="rId2" display="© www.kalenderpedia.de" xr:uid="{3EBA411D-404D-4838-B25F-4F5EDB370AB7}"/>
    <hyperlink ref="U23" r:id="rId3" display="http://www.kalenderpedia.de/" xr:uid="{A00CB8BA-FF6F-436A-9A88-8E30A6F41BE5}"/>
  </hyperlinks>
  <printOptions horizontalCentered="1" verticalCentered="1"/>
  <pageMargins left="0.51181102362204722" right="0.51181102362204722" top="0.27559055118110237" bottom="0.27559055118110237" header="0.27559055118110237" footer="0.27559055118110237"/>
  <pageSetup paperSize="9" scale="75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5D63-2E39-4384-B4D1-DACAA4250AA1}">
  <sheetPr codeName="Tabelle2"/>
  <dimension ref="A1:H37"/>
  <sheetViews>
    <sheetView workbookViewId="0">
      <selection activeCell="J24" sqref="J24"/>
    </sheetView>
  </sheetViews>
  <sheetFormatPr baseColWidth="10" defaultRowHeight="12.75" x14ac:dyDescent="0.2"/>
  <cols>
    <col min="1" max="1" width="12.5703125" customWidth="1"/>
    <col min="2" max="2" width="20.5703125" bestFit="1" customWidth="1"/>
    <col min="3" max="3" width="11.7109375" customWidth="1"/>
    <col min="5" max="5" width="22.42578125" bestFit="1" customWidth="1"/>
  </cols>
  <sheetData>
    <row r="1" spans="1:8" ht="24" thickBot="1" x14ac:dyDescent="0.4">
      <c r="A1" s="18">
        <f>'Namen 1'!A1</f>
        <v>2021</v>
      </c>
      <c r="B1" s="17" t="s">
        <v>16</v>
      </c>
    </row>
    <row r="2" spans="1:8" ht="24" customHeight="1" thickBot="1" x14ac:dyDescent="0.25">
      <c r="C2" s="51" t="s">
        <v>49</v>
      </c>
      <c r="E2" s="58" t="s">
        <v>50</v>
      </c>
    </row>
    <row r="3" spans="1:8" x14ac:dyDescent="0.2">
      <c r="A3" s="16" t="s">
        <v>10</v>
      </c>
      <c r="B3" t="s">
        <v>11</v>
      </c>
      <c r="C3" t="s">
        <v>26</v>
      </c>
      <c r="E3" s="52" t="s">
        <v>17</v>
      </c>
      <c r="F3" s="53">
        <f>INT(Jahr%)+1</f>
        <v>21</v>
      </c>
    </row>
    <row r="4" spans="1:8" x14ac:dyDescent="0.2">
      <c r="A4" s="15">
        <f>DATE(A1,1,1)</f>
        <v>44197</v>
      </c>
      <c r="B4" t="s">
        <v>4</v>
      </c>
      <c r="C4" t="str">
        <f>TEXT(TabFeiertage[[#This Row],[Datum]],"TTT")</f>
        <v>Fr</v>
      </c>
      <c r="E4" s="54" t="s">
        <v>18</v>
      </c>
      <c r="F4" s="55">
        <f>INT(3*F3/4)-2</f>
        <v>13</v>
      </c>
      <c r="H4" s="59"/>
    </row>
    <row r="5" spans="1:8" x14ac:dyDescent="0.2">
      <c r="A5" s="15">
        <f>DATE(A1,1,6)</f>
        <v>44202</v>
      </c>
      <c r="B5" t="s">
        <v>12</v>
      </c>
      <c r="C5" t="str">
        <f>TEXT(TabFeiertage[[#This Row],[Datum]],"TTT")</f>
        <v>Mi</v>
      </c>
      <c r="E5" s="54" t="s">
        <v>19</v>
      </c>
      <c r="F5" s="55">
        <f>INT((8*F3+5)/25)-2</f>
        <v>4</v>
      </c>
      <c r="H5" s="59"/>
    </row>
    <row r="6" spans="1:8" x14ac:dyDescent="0.2">
      <c r="A6" s="15">
        <f>A9-48</f>
        <v>44242</v>
      </c>
      <c r="B6" s="21" t="s">
        <v>37</v>
      </c>
      <c r="C6" t="str">
        <f>TEXT(TabFeiertage[[#This Row],[Datum]],"TTT")</f>
        <v>Mo</v>
      </c>
      <c r="E6" s="54" t="s">
        <v>20</v>
      </c>
      <c r="F6" s="55">
        <f>INT(5*Jahr/4)-F4</f>
        <v>2513</v>
      </c>
      <c r="H6" s="59"/>
    </row>
    <row r="7" spans="1:8" x14ac:dyDescent="0.2">
      <c r="A7" s="15">
        <f>DATE(A1,3,31)-WEEKDAY(DATE(A1,3,31))+1</f>
        <v>44283</v>
      </c>
      <c r="B7" t="s">
        <v>5</v>
      </c>
      <c r="C7" t="str">
        <f>TEXT(TabFeiertage[[#This Row],[Datum]],"TTT")</f>
        <v>So</v>
      </c>
      <c r="E7" s="54"/>
      <c r="F7" s="55"/>
      <c r="H7" s="59"/>
    </row>
    <row r="8" spans="1:8" x14ac:dyDescent="0.2">
      <c r="A8" s="15">
        <f>A9-2</f>
        <v>44288</v>
      </c>
      <c r="B8" t="s">
        <v>3</v>
      </c>
      <c r="C8" t="str">
        <f>TEXT(TabFeiertage[[#This Row],[Datum]],"TTT")</f>
        <v>Fr</v>
      </c>
      <c r="E8" s="54" t="s">
        <v>21</v>
      </c>
      <c r="F8" s="55">
        <f>MOD(Jahr,19)+1</f>
        <v>8</v>
      </c>
      <c r="H8" s="59"/>
    </row>
    <row r="9" spans="1:8" x14ac:dyDescent="0.2">
      <c r="A9" s="15">
        <f>DATEVALUE(F13)</f>
        <v>44290</v>
      </c>
      <c r="B9" t="s">
        <v>6</v>
      </c>
      <c r="C9" t="str">
        <f>TEXT(TabFeiertage[[#This Row],[Datum]],"TTT")</f>
        <v>So</v>
      </c>
      <c r="E9" s="54" t="s">
        <v>22</v>
      </c>
      <c r="F9" s="55">
        <f>MOD(19*F8+F4-F5-4,30)</f>
        <v>7</v>
      </c>
      <c r="H9" s="59"/>
    </row>
    <row r="10" spans="1:8" x14ac:dyDescent="0.2">
      <c r="A10" s="15">
        <f>A9+1</f>
        <v>44291</v>
      </c>
      <c r="B10" s="21" t="s">
        <v>36</v>
      </c>
      <c r="C10" t="str">
        <f>TEXT(TabFeiertage[[#This Row],[Datum]],"TTT")</f>
        <v>Mo</v>
      </c>
      <c r="E10" s="54" t="s">
        <v>23</v>
      </c>
      <c r="F10" s="55">
        <f>INT((28*F9-F8/11)/29)+1</f>
        <v>7</v>
      </c>
      <c r="H10" s="59"/>
    </row>
    <row r="11" spans="1:8" x14ac:dyDescent="0.2">
      <c r="A11" s="15">
        <f>DATE(A1,5,1)</f>
        <v>44317</v>
      </c>
      <c r="B11" t="s">
        <v>2</v>
      </c>
      <c r="C11" t="str">
        <f>TEXT(TabFeiertage[[#This Row],[Datum]],"TTT")</f>
        <v>Sa</v>
      </c>
      <c r="E11" s="54" t="s">
        <v>24</v>
      </c>
      <c r="F11" s="55">
        <f>INT((F10+F6)/7)*7-F6</f>
        <v>7</v>
      </c>
      <c r="H11" s="59"/>
    </row>
    <row r="12" spans="1:8" x14ac:dyDescent="0.2">
      <c r="A12" s="15">
        <f>A11-WEEKDAY(A11,2)+14</f>
        <v>44325</v>
      </c>
      <c r="B12" s="21" t="s">
        <v>35</v>
      </c>
      <c r="C12" t="str">
        <f>TEXT(TabFeiertage[[#This Row],[Datum]],"TTT")</f>
        <v>So</v>
      </c>
      <c r="E12" s="54"/>
      <c r="F12" s="55"/>
      <c r="H12" s="59"/>
    </row>
    <row r="13" spans="1:8" ht="13.5" thickBot="1" x14ac:dyDescent="0.25">
      <c r="A13" s="15">
        <f>A14-10</f>
        <v>44329</v>
      </c>
      <c r="B13" t="s">
        <v>9</v>
      </c>
      <c r="C13" t="str">
        <f>TEXT(TabFeiertage[[#This Row],[Datum]],"TTT")</f>
        <v>Do</v>
      </c>
      <c r="E13" s="56" t="s">
        <v>25</v>
      </c>
      <c r="F13" s="57" t="str">
        <f>TEXT(F11+88,"TT.MM.")&amp;Jahr</f>
        <v>04.04.2021</v>
      </c>
      <c r="H13" s="59"/>
    </row>
    <row r="14" spans="1:8" x14ac:dyDescent="0.2">
      <c r="A14" s="15">
        <f>A9+49</f>
        <v>44339</v>
      </c>
      <c r="B14" t="s">
        <v>7</v>
      </c>
      <c r="C14" t="str">
        <f>TEXT(TabFeiertage[[#This Row],[Datum]],"TTT")</f>
        <v>So</v>
      </c>
      <c r="H14" s="59"/>
    </row>
    <row r="15" spans="1:8" x14ac:dyDescent="0.2">
      <c r="A15" s="15">
        <f>A14+1</f>
        <v>44340</v>
      </c>
      <c r="B15" t="s">
        <v>13</v>
      </c>
      <c r="C15" t="str">
        <f>TEXT(TabFeiertage[[#This Row],[Datum]],"TTT")</f>
        <v>Mo</v>
      </c>
      <c r="H15" s="59"/>
    </row>
    <row r="16" spans="1:8" x14ac:dyDescent="0.2">
      <c r="A16" s="15">
        <f>A14+11</f>
        <v>44350</v>
      </c>
      <c r="B16" s="21" t="s">
        <v>30</v>
      </c>
      <c r="C16" t="str">
        <f>TEXT(TabFeiertage[[#This Row],[Datum]],"TTT")</f>
        <v>Do</v>
      </c>
      <c r="H16" s="59"/>
    </row>
    <row r="17" spans="1:8" x14ac:dyDescent="0.2">
      <c r="A17" s="15">
        <f>DATE(A1,8,15)</f>
        <v>44423</v>
      </c>
      <c r="B17" s="21" t="s">
        <v>31</v>
      </c>
      <c r="C17" t="str">
        <f>TEXT(TabFeiertage[[#This Row],[Datum]],"TTT")</f>
        <v>So</v>
      </c>
      <c r="H17" s="59"/>
    </row>
    <row r="18" spans="1:8" x14ac:dyDescent="0.2">
      <c r="A18" s="15">
        <f>DATE(A1,10,3)</f>
        <v>44472</v>
      </c>
      <c r="B18" t="s">
        <v>14</v>
      </c>
      <c r="C18" t="str">
        <f>TEXT(TabFeiertage[[#This Row],[Datum]],"TTT")</f>
        <v>So</v>
      </c>
      <c r="H18" s="59"/>
    </row>
    <row r="19" spans="1:8" x14ac:dyDescent="0.2">
      <c r="A19" s="15">
        <f>DATE(A1,10,31)-WEEKDAY(DATE(A1,10,31))+1</f>
        <v>44500</v>
      </c>
      <c r="B19" t="s">
        <v>27</v>
      </c>
      <c r="C19" t="str">
        <f>TEXT(TabFeiertage[[#This Row],[Datum]],"TTT")</f>
        <v>So</v>
      </c>
      <c r="H19" s="59"/>
    </row>
    <row r="20" spans="1:8" x14ac:dyDescent="0.2">
      <c r="A20" s="15">
        <f>DATE(A1,10,31)</f>
        <v>44500</v>
      </c>
      <c r="B20" s="21" t="s">
        <v>32</v>
      </c>
      <c r="C20" t="str">
        <f>TEXT(TabFeiertage[[#This Row],[Datum]],"TTT")</f>
        <v>So</v>
      </c>
      <c r="H20" s="59"/>
    </row>
    <row r="21" spans="1:8" x14ac:dyDescent="0.2">
      <c r="A21" s="15">
        <f>DATE(A1,11,1)</f>
        <v>44501</v>
      </c>
      <c r="B21" s="21" t="s">
        <v>33</v>
      </c>
      <c r="C21" t="str">
        <f>TEXT(TabFeiertage[[#This Row],[Datum]],"TTT")</f>
        <v>Mo</v>
      </c>
      <c r="H21" s="59"/>
    </row>
    <row r="22" spans="1:8" x14ac:dyDescent="0.2">
      <c r="A22" s="15">
        <f>A23-1-WEEKDAY(A23-1)-20</f>
        <v>44528</v>
      </c>
      <c r="B22" t="s">
        <v>8</v>
      </c>
      <c r="C22" t="str">
        <f>TEXT(TabFeiertage[[#This Row],[Datum]],"TTT")</f>
        <v>So</v>
      </c>
      <c r="H22" s="59"/>
    </row>
    <row r="23" spans="1:8" x14ac:dyDescent="0.2">
      <c r="A23" s="15">
        <f>DATE(A1,12,25)</f>
        <v>44555</v>
      </c>
      <c r="B23" s="21" t="s">
        <v>28</v>
      </c>
      <c r="C23" t="str">
        <f>TEXT(TabFeiertage[[#This Row],[Datum]],"TTT")</f>
        <v>Sa</v>
      </c>
      <c r="H23" s="59"/>
    </row>
    <row r="24" spans="1:8" x14ac:dyDescent="0.2">
      <c r="A24" s="15">
        <f>A23+1</f>
        <v>44556</v>
      </c>
      <c r="B24" s="21" t="s">
        <v>29</v>
      </c>
      <c r="C24" t="str">
        <f>TEXT(TabFeiertage[[#This Row],[Datum]],"TTT")</f>
        <v>So</v>
      </c>
      <c r="H24" s="59"/>
    </row>
    <row r="25" spans="1:8" x14ac:dyDescent="0.2">
      <c r="A25" s="15">
        <f>A23+6</f>
        <v>44561</v>
      </c>
      <c r="B25" s="21" t="s">
        <v>34</v>
      </c>
      <c r="C25" t="str">
        <f>TEXT(TabFeiertage[[#This Row],[Datum]],"TTT")</f>
        <v>Fr</v>
      </c>
      <c r="H25" s="59"/>
    </row>
    <row r="26" spans="1:8" ht="24" customHeight="1" x14ac:dyDescent="0.2"/>
    <row r="27" spans="1:8" ht="24" customHeight="1" x14ac:dyDescent="0.2"/>
    <row r="28" spans="1:8" ht="24" customHeight="1" x14ac:dyDescent="0.2">
      <c r="C28" s="51" t="s">
        <v>48</v>
      </c>
    </row>
    <row r="29" spans="1:8" x14ac:dyDescent="0.2">
      <c r="A29" s="16" t="s">
        <v>38</v>
      </c>
      <c r="B29" t="s">
        <v>40</v>
      </c>
      <c r="C29" s="16" t="s">
        <v>39</v>
      </c>
    </row>
    <row r="30" spans="1:8" x14ac:dyDescent="0.2">
      <c r="A30" s="15">
        <f>DATE(A1,1,1)</f>
        <v>44197</v>
      </c>
      <c r="B30" t="s">
        <v>41</v>
      </c>
      <c r="C30" s="15">
        <f>DATE(A1,1,6)+IF(WEEKDAY(DATE(A1,1,6))&gt;=4,7-WEEKDAY(DATE(A1,1,6)),0)</f>
        <v>44205</v>
      </c>
    </row>
    <row r="31" spans="1:8" x14ac:dyDescent="0.2">
      <c r="A31" s="15">
        <f>A32-6*7</f>
        <v>44241</v>
      </c>
      <c r="B31" t="s">
        <v>47</v>
      </c>
      <c r="C31" s="15">
        <f>A31+7</f>
        <v>44248</v>
      </c>
    </row>
    <row r="32" spans="1:8" x14ac:dyDescent="0.2">
      <c r="A32" s="15">
        <f>A9-7</f>
        <v>44283</v>
      </c>
      <c r="B32" t="s">
        <v>42</v>
      </c>
      <c r="C32" s="15">
        <f>A9+7</f>
        <v>44297</v>
      </c>
    </row>
    <row r="33" spans="1:3" x14ac:dyDescent="0.2">
      <c r="A33" s="15">
        <f>A14+2</f>
        <v>44341</v>
      </c>
      <c r="B33" t="s">
        <v>43</v>
      </c>
      <c r="C33" s="15">
        <f>A14+14</f>
        <v>44353</v>
      </c>
    </row>
    <row r="34" spans="1:3" x14ac:dyDescent="0.2">
      <c r="A34" s="15">
        <f>TabFerien[[#This Row],[DatumBis]]-6*7-1</f>
        <v>44409</v>
      </c>
      <c r="B34" t="s">
        <v>44</v>
      </c>
      <c r="C34" s="15">
        <f>DATE(A1,9,12)-WEEKDAY(DATE(A1,9,12))+2</f>
        <v>44452</v>
      </c>
    </row>
    <row r="35" spans="1:3" x14ac:dyDescent="0.2">
      <c r="A35" s="15">
        <f>A21-WEEKDAY(A21)+1</f>
        <v>44500</v>
      </c>
      <c r="B35" t="s">
        <v>15</v>
      </c>
      <c r="C35" s="15">
        <f>A35+7</f>
        <v>44507</v>
      </c>
    </row>
    <row r="36" spans="1:3" x14ac:dyDescent="0.2">
      <c r="A36" s="15">
        <f>A22-11</f>
        <v>44517</v>
      </c>
      <c r="B36" t="s">
        <v>46</v>
      </c>
      <c r="C36" s="15">
        <f>A36</f>
        <v>44517</v>
      </c>
    </row>
    <row r="37" spans="1:3" x14ac:dyDescent="0.2">
      <c r="A37" s="15">
        <f>A23-1</f>
        <v>44554</v>
      </c>
      <c r="B37" t="s">
        <v>45</v>
      </c>
      <c r="C37" s="15">
        <f>A25</f>
        <v>44561</v>
      </c>
    </row>
  </sheetData>
  <dataConsolidate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Namen 1</vt:lpstr>
      <vt:lpstr>Namen 2</vt:lpstr>
      <vt:lpstr>Feiertage</vt:lpstr>
      <vt:lpstr>'Namen 1'!Druckbereich</vt:lpstr>
      <vt:lpstr>'Namen 2'!Druckbereich</vt:lpstr>
      <vt:lpstr>Feiertage!Jahr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2020-11-02T13:46:28Z</dcterms:created>
  <dcterms:modified xsi:type="dcterms:W3CDTF">2020-11-02T13:49:32Z</dcterms:modified>
</cp:coreProperties>
</file>