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165" windowWidth="10515" windowHeight="3855" activeTab="2"/>
  </bookViews>
  <sheets>
    <sheet name="Vertragsprovision" sheetId="2" r:id="rId1"/>
    <sheet name="Basisdaten" sheetId="1" r:id="rId2"/>
    <sheet name="Gesamtübersicht" sheetId="3" r:id="rId3"/>
  </sheets>
  <calcPr calcId="145621"/>
</workbook>
</file>

<file path=xl/calcChain.xml><?xml version="1.0" encoding="utf-8"?>
<calcChain xmlns="http://schemas.openxmlformats.org/spreadsheetml/2006/main">
  <c r="A4" i="3" l="1"/>
  <c r="F4" i="3"/>
  <c r="E4" i="3"/>
  <c r="I7" i="2"/>
  <c r="U2" i="2" s="1"/>
  <c r="E5" i="3"/>
  <c r="D5" i="3"/>
  <c r="F5" i="3" l="1"/>
  <c r="D31" i="2" l="1"/>
  <c r="P18" i="2"/>
  <c r="O18" i="2"/>
  <c r="N18" i="2"/>
  <c r="P16" i="2"/>
  <c r="O16" i="2"/>
  <c r="N16" i="2"/>
  <c r="P14" i="2"/>
  <c r="O14" i="2"/>
  <c r="N14" i="2"/>
  <c r="I10" i="2"/>
  <c r="I5" i="2"/>
  <c r="C26" i="1"/>
  <c r="D26" i="1"/>
  <c r="B26" i="1"/>
  <c r="C24" i="1"/>
  <c r="D24" i="1"/>
  <c r="B24" i="1"/>
  <c r="C22" i="1"/>
  <c r="D22" i="1"/>
  <c r="B22" i="1"/>
  <c r="C20" i="1"/>
  <c r="D20" i="1"/>
  <c r="B20" i="1"/>
  <c r="P12" i="2" l="1"/>
  <c r="N12" i="2"/>
  <c r="O12" i="2"/>
  <c r="C33" i="2" l="1"/>
  <c r="D33" i="2" s="1"/>
  <c r="D35" i="2" s="1"/>
  <c r="U3" i="2" l="1"/>
</calcChain>
</file>

<file path=xl/sharedStrings.xml><?xml version="1.0" encoding="utf-8"?>
<sst xmlns="http://schemas.openxmlformats.org/spreadsheetml/2006/main" count="58" uniqueCount="43">
  <si>
    <t>Grundprovision</t>
  </si>
  <si>
    <t>digi/HD</t>
  </si>
  <si>
    <t>Vergütungsbereich 1</t>
  </si>
  <si>
    <t>Cluster A</t>
  </si>
  <si>
    <t>Cluster B</t>
  </si>
  <si>
    <t>Cluster C</t>
  </si>
  <si>
    <t>Vergütungsbereich 2</t>
  </si>
  <si>
    <t>Vergütungsbereich 3</t>
  </si>
  <si>
    <t>Vergütungsbereich 4</t>
  </si>
  <si>
    <t xml:space="preserve"> </t>
  </si>
  <si>
    <t>Zusatzprovision bei mindestens 24 Monaten Laufzeit</t>
  </si>
  <si>
    <t>Zusatzprovision ohne 24 Monaten Laufzeit</t>
  </si>
  <si>
    <t>Staffelbonus</t>
  </si>
  <si>
    <t>ab 10 Netto WE</t>
  </si>
  <si>
    <t>ab 20 Netto WE</t>
  </si>
  <si>
    <t>Anzahl der Gesamt WE:</t>
  </si>
  <si>
    <t>Woher kommt der Auftrag?</t>
  </si>
  <si>
    <t>Neubau ÜP 0 / ÜP 1 / ÜP2</t>
  </si>
  <si>
    <t>Objekt ohne bestehenden ENV/ MNV (ÜP 4,5,6 und ÜP7 nur HSI)</t>
  </si>
  <si>
    <t>ÜP 7  teilvermarktet, max 50% ENV auf Objekt</t>
  </si>
  <si>
    <t>Kündiger / Eigentümerwechsel und Bestandskunden Upgrade/Upselling</t>
  </si>
  <si>
    <t>Angaben zum neuen Vertrag:</t>
  </si>
  <si>
    <t>Vertragslaufzeit mindestens 24 Monate?</t>
  </si>
  <si>
    <t>AGB-Vertrag ohne Laufzeit oder maximal 23 Monate?</t>
  </si>
  <si>
    <t>Anzahl der bestehenden ENV</t>
  </si>
  <si>
    <t>Beinhaltet der neue MNV digital HD?</t>
  </si>
  <si>
    <t>Zusatzprovision</t>
  </si>
  <si>
    <t>bitte nur 1 Feld mit X markieren</t>
  </si>
  <si>
    <t>CLUSTER</t>
  </si>
  <si>
    <t>Netto WE</t>
  </si>
  <si>
    <t>Vergütungsgruppe</t>
  </si>
  <si>
    <t xml:space="preserve">Gesamtprovision </t>
  </si>
  <si>
    <t>KUNDE:</t>
  </si>
  <si>
    <t>OBJEKT-ADRESSE</t>
  </si>
  <si>
    <t>Objekt</t>
  </si>
  <si>
    <t>WE</t>
  </si>
  <si>
    <t>netto</t>
  </si>
  <si>
    <t>KUNDE</t>
  </si>
  <si>
    <t>Provision</t>
  </si>
  <si>
    <t>Netto</t>
  </si>
  <si>
    <t>Max Mustermann</t>
  </si>
  <si>
    <t>Musterstr. 1a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</si>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</sst>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/>
    <xf numFmtId="0" fontId="3" fillId="2" borderId="2" xfId="0" applyFont="1" applyFill="1" applyBorder="1"/>
    <xf numFmtId="0" fontId="0" fillId="2" borderId="3" xfId="0" applyFill="1" applyBorder="1" applyAlignment="1">
      <alignment horizontal="center"/>
    </xf>
    <xf numFmtId="0" fontId="6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5" fillId="3" borderId="3" xfId="0" applyFont="1" applyFill="1" applyBorder="1" applyAlignment="1">
      <alignment horizontal="left"/>
    </xf>
    <xf numFmtId="0" fontId="1" fillId="0" borderId="0" xfId="0" applyFont="1"/>
    <xf numFmtId="0" fontId="0" fillId="0" borderId="5" xfId="0" applyBorder="1"/>
    <xf numFmtId="0" fontId="0" fillId="0" borderId="0" xfId="0" applyFill="1" applyBorder="1"/>
    <xf numFmtId="0" fontId="7" fillId="0" borderId="0" xfId="0" applyFont="1"/>
    <xf numFmtId="14" fontId="0" fillId="0" borderId="0" xfId="0" applyNumberFormat="1"/>
  </cellXfs>
  <cellStyles count="1">
    <cellStyle name="Standard" xfId="0" builtinId="0"/>
  </cellStyles>
  <dxfs count="20">
    <dxf>
      <font>
        <color rgb="FF0061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180975</xdr:colOff>
          <xdr:row>40</xdr:row>
          <xdr:rowOff>133350</xdr:rowOff>
        </xdr:from>
        <xdr:to>
          <xdr:col>7</xdr:col>
          <xdr:colOff>542925</xdr:colOff>
          <xdr:row>45</xdr:row>
          <xdr:rowOff>38100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</a:rPr>
                <a:t>DATEN ÜBERNEHMEN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2:U40"/>
  <sheetViews>
    <sheetView topLeftCell="A13" workbookViewId="0">
      <selection activeCell="F30" sqref="F30"/>
    </sheetView>
  </sheetViews>
  <sheetFormatPr baseColWidth="10" defaultRowHeight="15" x14ac:dyDescent="0.25"/>
  <cols>
    <col min="2" max="2" width="35.28515625" customWidth="1"/>
    <col min="3" max="3" width="7.5703125" style="1" customWidth="1"/>
    <col min="8" max="8" width="14.140625" customWidth="1"/>
    <col min="9" max="9" width="12.140625" bestFit="1" customWidth="1"/>
  </cols>
  <sheetData>
    <row r="2" spans="2:21" x14ac:dyDescent="0.25">
      <c r="T2" t="s">
        <v>39</v>
      </c>
      <c r="U2">
        <f>Vertragsprovision!$I$7</f>
        <v>0</v>
      </c>
    </row>
    <row r="3" spans="2:21" x14ac:dyDescent="0.25">
      <c r="T3" t="s">
        <v>38</v>
      </c>
      <c r="U3">
        <f>Vertragsprovision!$D$35</f>
        <v>0</v>
      </c>
    </row>
    <row r="4" spans="2:21" ht="15.75" thickBot="1" x14ac:dyDescent="0.3"/>
    <row r="5" spans="2:21" ht="21.75" thickBot="1" x14ac:dyDescent="0.4">
      <c r="B5" s="3" t="s">
        <v>15</v>
      </c>
      <c r="C5" s="6">
        <v>0</v>
      </c>
      <c r="H5" s="8" t="s">
        <v>28</v>
      </c>
      <c r="I5" s="7" t="str">
        <f>IF(C5&gt;10,"C",IF(C5&lt;4,"A","B"))</f>
        <v>A</v>
      </c>
    </row>
    <row r="6" spans="2:21" ht="15.75" thickBot="1" x14ac:dyDescent="0.3"/>
    <row r="7" spans="2:21" ht="21.75" thickBot="1" x14ac:dyDescent="0.4">
      <c r="B7" s="3" t="s">
        <v>24</v>
      </c>
      <c r="C7" s="6">
        <v>0</v>
      </c>
      <c r="H7" s="9" t="s">
        <v>29</v>
      </c>
      <c r="I7" s="7">
        <f>Vertragsprovision!C5-Vertragsprovision!C7</f>
        <v>0</v>
      </c>
    </row>
    <row r="9" spans="2:21" ht="15.75" thickBot="1" x14ac:dyDescent="0.3"/>
    <row r="10" spans="2:21" ht="21.75" thickBot="1" x14ac:dyDescent="0.4">
      <c r="B10" t="s">
        <v>16</v>
      </c>
      <c r="C10" s="2" t="s">
        <v>27</v>
      </c>
      <c r="G10" s="12" t="s">
        <v>30</v>
      </c>
      <c r="H10" s="13"/>
      <c r="I10" s="7">
        <f>IF(C12="X",1, IF(C14="X",2,IF(C16="X",3,4)))</f>
        <v>4</v>
      </c>
      <c r="M10" s="4"/>
      <c r="N10" s="4"/>
      <c r="O10" s="4"/>
      <c r="P10" s="4"/>
      <c r="Q10" s="4"/>
    </row>
    <row r="11" spans="2:21" ht="15.75" thickBot="1" x14ac:dyDescent="0.3">
      <c r="M11" s="4"/>
      <c r="N11" s="4" t="s">
        <v>3</v>
      </c>
      <c r="O11" s="4" t="s">
        <v>4</v>
      </c>
      <c r="P11" s="4" t="s">
        <v>5</v>
      </c>
      <c r="Q11" s="4"/>
    </row>
    <row r="12" spans="2:21" ht="15.75" thickBot="1" x14ac:dyDescent="0.3">
      <c r="C12" s="6"/>
      <c r="D12" t="s">
        <v>17</v>
      </c>
      <c r="M12" s="4"/>
      <c r="N12" s="5">
        <f>IF(C12="X",I7*Basisdaten!B9,0)</f>
        <v>0</v>
      </c>
      <c r="O12" s="5">
        <f>IF(C12="X",I7*Basisdaten!C9,0)</f>
        <v>0</v>
      </c>
      <c r="P12" s="5">
        <f>IF(C12="X",I7*Basisdaten!D9,0)</f>
        <v>0</v>
      </c>
      <c r="Q12" s="4"/>
    </row>
    <row r="13" spans="2:21" ht="15.75" thickBot="1" x14ac:dyDescent="0.3">
      <c r="M13" s="4"/>
      <c r="N13" s="5"/>
      <c r="O13" s="5"/>
      <c r="P13" s="5"/>
      <c r="Q13" s="4"/>
    </row>
    <row r="14" spans="2:21" ht="15.75" thickBot="1" x14ac:dyDescent="0.3">
      <c r="C14" s="6"/>
      <c r="D14" t="s">
        <v>18</v>
      </c>
      <c r="M14" s="4"/>
      <c r="N14" s="5">
        <f>IF(C14="X",I7*Basisdaten!B11,0)</f>
        <v>0</v>
      </c>
      <c r="O14" s="5">
        <f>IF(C14="X",I7*Basisdaten!C11,0)</f>
        <v>0</v>
      </c>
      <c r="P14" s="5">
        <f>IF(C14="X", I7*Basisdaten!D11,0)</f>
        <v>0</v>
      </c>
      <c r="Q14" s="4"/>
    </row>
    <row r="15" spans="2:21" ht="15.75" thickBot="1" x14ac:dyDescent="0.3">
      <c r="M15" s="4"/>
      <c r="N15" s="5"/>
      <c r="O15" s="5"/>
      <c r="P15" s="5"/>
      <c r="Q15" s="4"/>
    </row>
    <row r="16" spans="2:21" ht="15.75" thickBot="1" x14ac:dyDescent="0.3">
      <c r="C16" s="6"/>
      <c r="D16" t="s">
        <v>19</v>
      </c>
      <c r="M16" s="4"/>
      <c r="N16" s="5">
        <f>IF(C16="x",I7*Basisdaten!B13,0)</f>
        <v>0</v>
      </c>
      <c r="O16" s="5">
        <f>IF(C16="x",I7*Basisdaten!C13,0)</f>
        <v>0</v>
      </c>
      <c r="P16" s="5">
        <f>IF(C16="X",I7*Basisdaten!D13,0)</f>
        <v>0</v>
      </c>
      <c r="Q16" s="4"/>
    </row>
    <row r="17" spans="2:17" ht="15.75" thickBot="1" x14ac:dyDescent="0.3">
      <c r="M17" s="4"/>
      <c r="N17" s="5"/>
      <c r="O17" s="5"/>
      <c r="P17" s="5"/>
      <c r="Q17" s="4"/>
    </row>
    <row r="18" spans="2:17" ht="15.75" thickBot="1" x14ac:dyDescent="0.3">
      <c r="C18" s="6"/>
      <c r="D18" t="s">
        <v>20</v>
      </c>
      <c r="M18" s="4"/>
      <c r="N18" s="5">
        <f>IF(C18="X",I7*Basisdaten!B15,0)</f>
        <v>0</v>
      </c>
      <c r="O18" s="5">
        <f>IF(C18="X",I7*Basisdaten!C15,0)</f>
        <v>0</v>
      </c>
      <c r="P18" s="5">
        <f>IF(C18="X",I7*Basisdaten!D15,0)</f>
        <v>0</v>
      </c>
      <c r="Q18" s="4"/>
    </row>
    <row r="19" spans="2:17" x14ac:dyDescent="0.25">
      <c r="M19" s="4"/>
      <c r="N19" s="4"/>
      <c r="O19" s="4"/>
      <c r="P19" s="4"/>
      <c r="Q19" s="4"/>
    </row>
    <row r="21" spans="2:17" x14ac:dyDescent="0.25">
      <c r="B21" t="s">
        <v>21</v>
      </c>
    </row>
    <row r="22" spans="2:17" ht="15.75" thickBot="1" x14ac:dyDescent="0.3"/>
    <row r="23" spans="2:17" ht="15.75" thickBot="1" x14ac:dyDescent="0.3">
      <c r="C23" s="6"/>
      <c r="D23" t="s">
        <v>22</v>
      </c>
    </row>
    <row r="24" spans="2:17" ht="15.75" thickBot="1" x14ac:dyDescent="0.3"/>
    <row r="25" spans="2:17" ht="15.75" thickBot="1" x14ac:dyDescent="0.3">
      <c r="C25" s="6"/>
      <c r="D25" t="s">
        <v>23</v>
      </c>
    </row>
    <row r="26" spans="2:17" ht="15.75" thickBot="1" x14ac:dyDescent="0.3"/>
    <row r="27" spans="2:17" ht="15.75" thickBot="1" x14ac:dyDescent="0.3">
      <c r="C27" s="6"/>
      <c r="D27" t="s">
        <v>25</v>
      </c>
    </row>
    <row r="30" spans="2:17" ht="15.75" thickBot="1" x14ac:dyDescent="0.3"/>
    <row r="31" spans="2:17" ht="21.75" thickBot="1" x14ac:dyDescent="0.4">
      <c r="B31" s="8" t="s">
        <v>0</v>
      </c>
      <c r="C31" s="10"/>
      <c r="D31" s="7">
        <f>IF(C27="x",C5*Basisdaten!B4,0)+(C5*Basisdaten!B3)</f>
        <v>0</v>
      </c>
    </row>
    <row r="32" spans="2:17" ht="15.75" thickBot="1" x14ac:dyDescent="0.3"/>
    <row r="33" spans="2:7" ht="21.75" thickBot="1" x14ac:dyDescent="0.4">
      <c r="B33" s="8" t="s">
        <v>26</v>
      </c>
      <c r="C33" s="11">
        <f>IF(I5="A",SUM(N12:N18),IF(I5="B",SUM(O12:O18),SUM(P12:P18)))</f>
        <v>0</v>
      </c>
      <c r="D33" s="7">
        <f>IF(C23="X",C33,C33/2)</f>
        <v>0</v>
      </c>
    </row>
    <row r="34" spans="2:7" ht="15.75" thickBot="1" x14ac:dyDescent="0.3"/>
    <row r="35" spans="2:7" ht="21.75" thickBot="1" x14ac:dyDescent="0.4">
      <c r="B35" s="8" t="s">
        <v>31</v>
      </c>
      <c r="C35" s="10"/>
      <c r="D35" s="7">
        <f>Vertragsprovision!$D$31+Vertragsprovision!D33</f>
        <v>0</v>
      </c>
    </row>
    <row r="37" spans="2:7" ht="15.75" thickBot="1" x14ac:dyDescent="0.3">
      <c r="C37" s="15"/>
    </row>
    <row r="38" spans="2:7" ht="21.75" thickBot="1" x14ac:dyDescent="0.4">
      <c r="B38" s="8" t="s">
        <v>32</v>
      </c>
      <c r="C38" s="18" t="s">
        <v>40</v>
      </c>
      <c r="D38" s="16"/>
      <c r="E38" s="16"/>
      <c r="F38" s="16"/>
      <c r="G38" s="17"/>
    </row>
    <row r="39" spans="2:7" ht="15.75" thickBot="1" x14ac:dyDescent="0.3"/>
    <row r="40" spans="2:7" ht="21.75" thickBot="1" x14ac:dyDescent="0.4">
      <c r="B40" s="8" t="s">
        <v>33</v>
      </c>
      <c r="C40" s="18" t="s">
        <v>41</v>
      </c>
      <c r="D40" s="16"/>
      <c r="E40" s="16"/>
      <c r="F40" s="16"/>
      <c r="G40" s="17"/>
    </row>
  </sheetData>
  <mergeCells count="1">
    <mergeCell ref="G10:H10"/>
  </mergeCells>
  <conditionalFormatting sqref="C12">
    <cfRule type="cellIs" dxfId="19" priority="17" operator="notEqual">
      <formula>"X"</formula>
    </cfRule>
    <cfRule type="cellIs" dxfId="18" priority="18" operator="equal">
      <formula>"X"</formula>
    </cfRule>
  </conditionalFormatting>
  <conditionalFormatting sqref="C14">
    <cfRule type="cellIs" dxfId="17" priority="15" operator="notEqual">
      <formula>"X"</formula>
    </cfRule>
    <cfRule type="cellIs" dxfId="16" priority="16" operator="equal">
      <formula>"X"</formula>
    </cfRule>
  </conditionalFormatting>
  <conditionalFormatting sqref="C16">
    <cfRule type="cellIs" dxfId="15" priority="13" operator="notEqual">
      <formula>"X"</formula>
    </cfRule>
    <cfRule type="cellIs" dxfId="14" priority="14" operator="equal">
      <formula>"X"</formula>
    </cfRule>
  </conditionalFormatting>
  <conditionalFormatting sqref="C18">
    <cfRule type="cellIs" dxfId="13" priority="11" operator="notEqual">
      <formula>"X"</formula>
    </cfRule>
    <cfRule type="cellIs" dxfId="12" priority="12" operator="equal">
      <formula>"X"</formula>
    </cfRule>
  </conditionalFormatting>
  <conditionalFormatting sqref="C23">
    <cfRule type="cellIs" dxfId="11" priority="9" operator="notEqual">
      <formula>"X"</formula>
    </cfRule>
    <cfRule type="cellIs" dxfId="10" priority="10" operator="equal">
      <formula>"X"</formula>
    </cfRule>
  </conditionalFormatting>
  <conditionalFormatting sqref="C25">
    <cfRule type="cellIs" dxfId="9" priority="7" operator="notEqual">
      <formula>"X"</formula>
    </cfRule>
    <cfRule type="cellIs" dxfId="8" priority="8" operator="equal">
      <formula>"X"</formula>
    </cfRule>
  </conditionalFormatting>
  <conditionalFormatting sqref="C27">
    <cfRule type="cellIs" dxfId="7" priority="5" operator="notEqual">
      <formula>"X"</formula>
    </cfRule>
    <cfRule type="cellIs" dxfId="6" priority="6" operator="equal">
      <formula>"X"</formula>
    </cfRule>
  </conditionalFormatting>
  <conditionalFormatting sqref="C5">
    <cfRule type="cellIs" dxfId="5" priority="3" operator="greaterThan">
      <formula>1</formula>
    </cfRule>
    <cfRule type="cellIs" dxfId="4" priority="4" operator="lessThan">
      <formula>1</formula>
    </cfRule>
  </conditionalFormatting>
  <conditionalFormatting sqref="C7">
    <cfRule type="cellIs" dxfId="3" priority="1" operator="greaterThan">
      <formula>1</formula>
    </cfRule>
    <cfRule type="cellIs" dxfId="2" priority="2" operator="lessThan">
      <formula>1</formula>
    </cfRule>
  </conditionalFormatting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Übertrag1">
                <anchor moveWithCells="1" sizeWithCells="1">
                  <from>
                    <xdr:col>4</xdr:col>
                    <xdr:colOff>180975</xdr:colOff>
                    <xdr:row>40</xdr:row>
                    <xdr:rowOff>133350</xdr:rowOff>
                  </from>
                  <to>
                    <xdr:col>7</xdr:col>
                    <xdr:colOff>542925</xdr:colOff>
                    <xdr:row>45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H33"/>
  <sheetViews>
    <sheetView topLeftCell="A10" workbookViewId="0">
      <selection activeCell="D11" sqref="D11"/>
    </sheetView>
  </sheetViews>
  <sheetFormatPr baseColWidth="10" defaultRowHeight="15" x14ac:dyDescent="0.25"/>
  <cols>
    <col min="1" max="1" width="19.42578125" bestFit="1" customWidth="1"/>
  </cols>
  <sheetData>
    <row r="2" spans="1:4" x14ac:dyDescent="0.25">
      <c r="A2" s="14" t="s">
        <v>0</v>
      </c>
      <c r="B2" s="14"/>
      <c r="C2" s="14"/>
      <c r="D2" s="14"/>
    </row>
    <row r="3" spans="1:4" x14ac:dyDescent="0.25">
      <c r="A3" t="s">
        <v>0</v>
      </c>
      <c r="B3">
        <v>20</v>
      </c>
    </row>
    <row r="4" spans="1:4" x14ac:dyDescent="0.25">
      <c r="A4" t="s">
        <v>1</v>
      </c>
      <c r="B4">
        <v>5</v>
      </c>
    </row>
    <row r="7" spans="1:4" x14ac:dyDescent="0.25">
      <c r="A7" s="14" t="s">
        <v>10</v>
      </c>
      <c r="B7" s="14"/>
      <c r="C7" s="14"/>
      <c r="D7" s="14"/>
    </row>
    <row r="8" spans="1:4" x14ac:dyDescent="0.25">
      <c r="B8" t="s">
        <v>3</v>
      </c>
      <c r="C8" t="s">
        <v>4</v>
      </c>
      <c r="D8" t="s">
        <v>5</v>
      </c>
    </row>
    <row r="9" spans="1:4" x14ac:dyDescent="0.25">
      <c r="A9" t="s">
        <v>2</v>
      </c>
      <c r="B9">
        <v>200</v>
      </c>
      <c r="C9">
        <v>200</v>
      </c>
      <c r="D9">
        <v>100</v>
      </c>
    </row>
    <row r="11" spans="1:4" x14ac:dyDescent="0.25">
      <c r="A11" t="s">
        <v>6</v>
      </c>
      <c r="B11">
        <v>300</v>
      </c>
      <c r="C11">
        <v>300</v>
      </c>
      <c r="D11">
        <v>100</v>
      </c>
    </row>
    <row r="13" spans="1:4" x14ac:dyDescent="0.25">
      <c r="A13" t="s">
        <v>7</v>
      </c>
      <c r="B13">
        <v>70</v>
      </c>
      <c r="C13">
        <v>200</v>
      </c>
      <c r="D13">
        <v>30</v>
      </c>
    </row>
    <row r="15" spans="1:4" x14ac:dyDescent="0.25">
      <c r="A15" t="s">
        <v>8</v>
      </c>
      <c r="B15">
        <v>70</v>
      </c>
      <c r="C15">
        <v>70</v>
      </c>
      <c r="D15">
        <v>30</v>
      </c>
    </row>
    <row r="18" spans="1:8" x14ac:dyDescent="0.25">
      <c r="A18" s="14" t="s">
        <v>11</v>
      </c>
      <c r="B18" s="14"/>
      <c r="C18" s="14"/>
      <c r="D18" s="14"/>
    </row>
    <row r="19" spans="1:8" x14ac:dyDescent="0.25">
      <c r="B19" t="s">
        <v>3</v>
      </c>
      <c r="C19" t="s">
        <v>4</v>
      </c>
      <c r="D19" t="s">
        <v>5</v>
      </c>
    </row>
    <row r="20" spans="1:8" x14ac:dyDescent="0.25">
      <c r="A20" t="s">
        <v>2</v>
      </c>
      <c r="B20">
        <f>B9/2</f>
        <v>100</v>
      </c>
      <c r="C20">
        <f t="shared" ref="C20:D20" si="0">C9/2</f>
        <v>100</v>
      </c>
      <c r="D20">
        <f t="shared" si="0"/>
        <v>50</v>
      </c>
    </row>
    <row r="22" spans="1:8" x14ac:dyDescent="0.25">
      <c r="A22" t="s">
        <v>6</v>
      </c>
      <c r="B22">
        <f>B11/2</f>
        <v>150</v>
      </c>
      <c r="C22">
        <f t="shared" ref="C22:D22" si="1">C11/2</f>
        <v>150</v>
      </c>
      <c r="D22">
        <f t="shared" si="1"/>
        <v>50</v>
      </c>
    </row>
    <row r="24" spans="1:8" x14ac:dyDescent="0.25">
      <c r="A24" t="s">
        <v>7</v>
      </c>
      <c r="B24">
        <f>B13/2</f>
        <v>35</v>
      </c>
      <c r="C24">
        <f t="shared" ref="C24:D24" si="2">C13/2</f>
        <v>100</v>
      </c>
      <c r="D24">
        <f t="shared" si="2"/>
        <v>15</v>
      </c>
      <c r="H24" t="s">
        <v>9</v>
      </c>
    </row>
    <row r="26" spans="1:8" x14ac:dyDescent="0.25">
      <c r="A26" t="s">
        <v>8</v>
      </c>
      <c r="B26">
        <f>B15/2</f>
        <v>35</v>
      </c>
      <c r="C26">
        <f t="shared" ref="C26:D26" si="3">C15/2</f>
        <v>35</v>
      </c>
      <c r="D26">
        <f t="shared" si="3"/>
        <v>15</v>
      </c>
    </row>
    <row r="29" spans="1:8" x14ac:dyDescent="0.25">
      <c r="A29" s="14" t="s">
        <v>12</v>
      </c>
      <c r="B29" s="14"/>
      <c r="C29" s="14"/>
      <c r="D29" s="14"/>
    </row>
    <row r="31" spans="1:8" x14ac:dyDescent="0.25">
      <c r="A31" t="s">
        <v>13</v>
      </c>
      <c r="B31">
        <v>60</v>
      </c>
    </row>
    <row r="33" spans="1:2" x14ac:dyDescent="0.25">
      <c r="A33" t="s">
        <v>14</v>
      </c>
      <c r="B33">
        <v>80</v>
      </c>
    </row>
  </sheetData>
  <sheetProtection password="FE57" sheet="1" objects="1" scenarios="1"/>
  <mergeCells count="4">
    <mergeCell ref="A7:D7"/>
    <mergeCell ref="A18:D18"/>
    <mergeCell ref="A2:D2"/>
    <mergeCell ref="A29:D29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10"/>
  <sheetViews>
    <sheetView tabSelected="1" workbookViewId="0">
      <selection activeCell="B15" sqref="B15"/>
    </sheetView>
  </sheetViews>
  <sheetFormatPr baseColWidth="10" defaultRowHeight="15" x14ac:dyDescent="0.25"/>
  <cols>
    <col min="2" max="2" width="23.42578125" customWidth="1"/>
    <col min="3" max="3" width="36.28515625" bestFit="1" customWidth="1"/>
    <col min="5" max="5" width="15" customWidth="1"/>
    <col min="6" max="6" width="12.7109375" customWidth="1"/>
  </cols>
  <sheetData>
    <row r="1" spans="1:8" x14ac:dyDescent="0.25">
      <c r="A1" t="s">
        <v>42</v>
      </c>
      <c r="B1" t="s">
        <v>37</v>
      </c>
      <c r="C1" s="19" t="s">
        <v>34</v>
      </c>
      <c r="D1" s="19" t="s">
        <v>35</v>
      </c>
      <c r="E1" s="19" t="s">
        <v>36</v>
      </c>
      <c r="F1" s="19" t="s">
        <v>38</v>
      </c>
      <c r="H1" s="19"/>
    </row>
    <row r="2" spans="1:8" x14ac:dyDescent="0.25">
      <c r="C2" s="19"/>
      <c r="D2" s="19"/>
      <c r="E2" s="19"/>
      <c r="F2" s="19"/>
      <c r="H2" s="19"/>
    </row>
    <row r="3" spans="1:8" ht="15.75" thickBot="1" x14ac:dyDescent="0.3">
      <c r="C3" s="19"/>
      <c r="D3" s="19"/>
      <c r="E3" s="19"/>
      <c r="F3" s="19"/>
      <c r="H3" s="19"/>
    </row>
    <row r="4" spans="1:8" ht="21.75" thickBot="1" x14ac:dyDescent="0.4">
      <c r="A4" s="23">
        <f ca="1">TODAY()</f>
        <v>42194</v>
      </c>
      <c r="B4" s="18" t="s">
        <v>40</v>
      </c>
      <c r="C4" s="18" t="s">
        <v>41</v>
      </c>
      <c r="D4" s="6">
        <v>3</v>
      </c>
      <c r="E4" s="7" t="e">
        <f>Vertragsprovision!#REF!-Vertragsprovision!#REF!</f>
        <v>#REF!</v>
      </c>
      <c r="F4" s="7" t="e">
        <f>Vertragsprovision!#REF!+Vertragsprovision!F1</f>
        <v>#REF!</v>
      </c>
      <c r="H4" s="19"/>
    </row>
    <row r="5" spans="1:8" ht="15.75" thickBot="1" x14ac:dyDescent="0.3">
      <c r="B5" s="20"/>
      <c r="C5" s="20"/>
      <c r="D5" s="20" t="e">
        <f>SUM(#REF!)</f>
        <v>#REF!</v>
      </c>
      <c r="E5" s="20" t="e">
        <f>SUM(#REF!)</f>
        <v>#REF!</v>
      </c>
      <c r="F5" s="20" t="e">
        <f>SUM(#REF!)</f>
        <v>#REF!</v>
      </c>
      <c r="G5" s="21"/>
    </row>
    <row r="6" spans="1:8" ht="15.75" thickTop="1" x14ac:dyDescent="0.25"/>
    <row r="10" spans="1:8" ht="18.75" x14ac:dyDescent="0.3">
      <c r="F10" s="22"/>
    </row>
  </sheetData>
  <conditionalFormatting sqref="D4">
    <cfRule type="cellIs" dxfId="1" priority="1" operator="greaterThan">
      <formula>1</formula>
    </cfRule>
    <cfRule type="cellIs" dxfId="0" priority="2" operator="lessThan">
      <formula>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Vertragsprovision</vt:lpstr>
      <vt:lpstr>Basisdaten</vt:lpstr>
      <vt:lpstr>Gesamtübersicht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Worm-Strohmeier-Neu</dc:creator>
  <cp:lastModifiedBy>Worm-Strohmeier-Neu</cp:lastModifiedBy>
  <dcterms:created xsi:type="dcterms:W3CDTF">2015-06-24T13:26:16Z</dcterms:created>
  <dcterms:modified xsi:type="dcterms:W3CDTF">2015-07-09T10:14:48Z</dcterms:modified>
</cp:coreProperties>
</file>